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5" windowWidth="10440" windowHeight="11370" activeTab="0"/>
  </bookViews>
  <sheets>
    <sheet name="资产负债表" sheetId="1" r:id="rId1"/>
    <sheet name="利润表" sheetId="2" r:id="rId2"/>
    <sheet name="现金流量表" sheetId="3" r:id="rId3"/>
    <sheet name="所有者权益变动表" sheetId="4" r:id="rId4"/>
    <sheet name="所有者权益变动表（续）" sheetId="5" r:id="rId5"/>
    <sheet name="资产减值准备情况表" sheetId="6" r:id="rId6"/>
  </sheets>
  <externalReferences>
    <externalReference r:id="rId9"/>
    <externalReference r:id="rId10"/>
  </externalReferences>
  <definedNames>
    <definedName name="_xlnm.Print_Area" localSheetId="1">'利润表'!$A$1:$D$66</definedName>
    <definedName name="_xlnm.Print_Area" localSheetId="3">'所有者权益变动表'!$A$1:$N$41</definedName>
    <definedName name="_xlnm.Print_Area" localSheetId="2">'现金流量表'!$A$1:$D$64</definedName>
    <definedName name="_xlnm.Print_Area" localSheetId="0">'资产负债表'!$A$1:$D$137</definedName>
    <definedName name="_xlnm.Print_Area" localSheetId="5">'资产减值准备情况表'!$A$1:$N$25</definedName>
  </definedNames>
  <calcPr fullCalcOnLoad="1"/>
</workbook>
</file>

<file path=xl/sharedStrings.xml><?xml version="1.0" encoding="utf-8"?>
<sst xmlns="http://schemas.openxmlformats.org/spreadsheetml/2006/main" count="818" uniqueCount="450">
  <si>
    <t>—</t>
  </si>
  <si>
    <t>—</t>
  </si>
  <si>
    <t>本年金额</t>
  </si>
  <si>
    <t>上年金额</t>
  </si>
  <si>
    <t>资产负债表</t>
  </si>
  <si>
    <t>现金流量表</t>
  </si>
  <si>
    <t>二、投资活动产生的现金流量：</t>
  </si>
  <si>
    <t>三、筹资活动产生的现金流量：</t>
  </si>
  <si>
    <t>金额单位：人民币元</t>
  </si>
  <si>
    <t>项        目</t>
  </si>
  <si>
    <t>流动资产：</t>
  </si>
  <si>
    <t>—</t>
  </si>
  <si>
    <t>流动资产合计</t>
  </si>
  <si>
    <t>非流动资产：</t>
  </si>
  <si>
    <t>金额单位：人民币元</t>
  </si>
  <si>
    <t>项        目</t>
  </si>
  <si>
    <t>注释</t>
  </si>
  <si>
    <t>年末金额</t>
  </si>
  <si>
    <t>年初金额</t>
  </si>
  <si>
    <t xml:space="preserve">    结算备付金</t>
  </si>
  <si>
    <t xml:space="preserve">    拆出资金</t>
  </si>
  <si>
    <t xml:space="preserve">    应收票据</t>
  </si>
  <si>
    <t xml:space="preserve">    应收账款</t>
  </si>
  <si>
    <t xml:space="preserve">    预付款项</t>
  </si>
  <si>
    <t xml:space="preserve">    应收保费</t>
  </si>
  <si>
    <t xml:space="preserve">    应收分保账款</t>
  </si>
  <si>
    <t xml:space="preserve">    应收利息</t>
  </si>
  <si>
    <t xml:space="preserve">    应收股利</t>
  </si>
  <si>
    <t xml:space="preserve">    其他应收款</t>
  </si>
  <si>
    <t xml:space="preserve">    买入返售金融资产</t>
  </si>
  <si>
    <t xml:space="preserve">    存货</t>
  </si>
  <si>
    <t xml:space="preserve">    一年内到期的非流动资产</t>
  </si>
  <si>
    <t xml:space="preserve">    其他流动资产</t>
  </si>
  <si>
    <t xml:space="preserve">    发放贷款及垫款</t>
  </si>
  <si>
    <t xml:space="preserve">    可供出售金融资产</t>
  </si>
  <si>
    <t xml:space="preserve">    持有至到期投资</t>
  </si>
  <si>
    <t xml:space="preserve">    长期应收款</t>
  </si>
  <si>
    <t xml:space="preserve">    长期股权投资</t>
  </si>
  <si>
    <t xml:space="preserve">    投资性房地产</t>
  </si>
  <si>
    <t xml:space="preserve">    固定资产原价</t>
  </si>
  <si>
    <t xml:space="preserve">        减：累计折旧</t>
  </si>
  <si>
    <t xml:space="preserve">    固定资产净值</t>
  </si>
  <si>
    <t xml:space="preserve">        减：固定资产减值准备</t>
  </si>
  <si>
    <t xml:space="preserve">    固定资产净额</t>
  </si>
  <si>
    <t xml:space="preserve">    在建工程</t>
  </si>
  <si>
    <t xml:space="preserve">    工程物资</t>
  </si>
  <si>
    <t xml:space="preserve">    固定资产清理</t>
  </si>
  <si>
    <t xml:space="preserve">    生产性生物资产</t>
  </si>
  <si>
    <t xml:space="preserve">    油气资产</t>
  </si>
  <si>
    <t xml:space="preserve">    无形资产</t>
  </si>
  <si>
    <t xml:space="preserve">    开发支出</t>
  </si>
  <si>
    <t xml:space="preserve">    商誉</t>
  </si>
  <si>
    <t xml:space="preserve">    长期待摊费用</t>
  </si>
  <si>
    <t xml:space="preserve">    递延所得税资产</t>
  </si>
  <si>
    <t xml:space="preserve">    其他非流动资产</t>
  </si>
  <si>
    <t xml:space="preserve">        其中：特准储备物资</t>
  </si>
  <si>
    <t>非流动资产合计</t>
  </si>
  <si>
    <t>资 产 总 计</t>
  </si>
  <si>
    <t xml:space="preserve">    短期借款</t>
  </si>
  <si>
    <t>流动负债：</t>
  </si>
  <si>
    <t>流动负债合计</t>
  </si>
  <si>
    <t>非流动负债：</t>
  </si>
  <si>
    <t>非流动负债合计</t>
  </si>
  <si>
    <t xml:space="preserve">    向中央银行借款</t>
  </si>
  <si>
    <t xml:space="preserve">    吸收存款及同业存放</t>
  </si>
  <si>
    <t xml:space="preserve">    拆入资金</t>
  </si>
  <si>
    <t xml:space="preserve">    应付票据</t>
  </si>
  <si>
    <t xml:space="preserve">    应付账款</t>
  </si>
  <si>
    <t xml:space="preserve">    预收款项</t>
  </si>
  <si>
    <t xml:space="preserve">    卖出回购金融资产款</t>
  </si>
  <si>
    <t xml:space="preserve">    应付手续费及佣金</t>
  </si>
  <si>
    <t xml:space="preserve">    应付职工薪酬</t>
  </si>
  <si>
    <t xml:space="preserve">        其中：应付工资</t>
  </si>
  <si>
    <t xml:space="preserve">    应交税费</t>
  </si>
  <si>
    <t xml:space="preserve">        其中：应交税金</t>
  </si>
  <si>
    <t xml:space="preserve">    应付利息</t>
  </si>
  <si>
    <t xml:space="preserve">    应付股利</t>
  </si>
  <si>
    <t xml:space="preserve">    其他应付款</t>
  </si>
  <si>
    <t xml:space="preserve">    应付分保账款</t>
  </si>
  <si>
    <t xml:space="preserve">    保险合同准备金</t>
  </si>
  <si>
    <t xml:space="preserve">    代理买卖证券款</t>
  </si>
  <si>
    <t xml:space="preserve">    代理承销证券款</t>
  </si>
  <si>
    <t xml:space="preserve">    一年内到期的非流动负债</t>
  </si>
  <si>
    <t xml:space="preserve">    其他流动负债</t>
  </si>
  <si>
    <t xml:space="preserve">    长期借款</t>
  </si>
  <si>
    <t xml:space="preserve">    应付债券</t>
  </si>
  <si>
    <t xml:space="preserve">    长期应付款</t>
  </si>
  <si>
    <t xml:space="preserve">    专项应付款</t>
  </si>
  <si>
    <t xml:space="preserve">    预计负债</t>
  </si>
  <si>
    <t xml:space="preserve">    递延所得税负债</t>
  </si>
  <si>
    <t xml:space="preserve">    其他非流动负债</t>
  </si>
  <si>
    <t xml:space="preserve">        其中：特种储备基金</t>
  </si>
  <si>
    <t>负 债 合 计</t>
  </si>
  <si>
    <t>所有者权益（或股东权益）：</t>
  </si>
  <si>
    <t xml:space="preserve">    实收资本（股本）</t>
  </si>
  <si>
    <t xml:space="preserve">            其中：国有法人资本</t>
  </si>
  <si>
    <t xml:space="preserve">        集体资本</t>
  </si>
  <si>
    <t xml:space="preserve">            其中：个人资本</t>
  </si>
  <si>
    <t xml:space="preserve">        外商资本</t>
  </si>
  <si>
    <t xml:space="preserve">    减：已归还投资</t>
  </si>
  <si>
    <t xml:space="preserve">    实收资本（或股本）净额</t>
  </si>
  <si>
    <t xml:space="preserve">    资本公积</t>
  </si>
  <si>
    <t xml:space="preserve">    减：库存股</t>
  </si>
  <si>
    <t xml:space="preserve">    专项储备 </t>
  </si>
  <si>
    <t xml:space="preserve">    盈余公积</t>
  </si>
  <si>
    <t xml:space="preserve">        其中：法定公积金</t>
  </si>
  <si>
    <t xml:space="preserve">    一般风险准备</t>
  </si>
  <si>
    <t xml:space="preserve">    未分配利润</t>
  </si>
  <si>
    <t xml:space="preserve">    外币报表折算差额</t>
  </si>
  <si>
    <t>归属于母公司所有者权益合计</t>
  </si>
  <si>
    <t xml:space="preserve">    少数股东权益</t>
  </si>
  <si>
    <t xml:space="preserve">          其他</t>
  </si>
  <si>
    <t>一、营业总收入</t>
  </si>
  <si>
    <t>三、营业利润（亏损以“－”号填列）</t>
  </si>
  <si>
    <t>四、利润总额（亏损总额以“－”号填列）</t>
  </si>
  <si>
    <t>二、营业总成本</t>
  </si>
  <si>
    <t xml:space="preserve">         利息支出</t>
  </si>
  <si>
    <t xml:space="preserve">         手续费及佣金支出</t>
  </si>
  <si>
    <t xml:space="preserve">         退保金</t>
  </si>
  <si>
    <t xml:space="preserve">         赔付支出净额</t>
  </si>
  <si>
    <t xml:space="preserve">         提取保险合同准备金净额</t>
  </si>
  <si>
    <t xml:space="preserve">         保单红利支出</t>
  </si>
  <si>
    <t xml:space="preserve">         分保费用</t>
  </si>
  <si>
    <t xml:space="preserve">         营业税金及附加</t>
  </si>
  <si>
    <t xml:space="preserve">         销售费用</t>
  </si>
  <si>
    <t xml:space="preserve">         管理费用</t>
  </si>
  <si>
    <t xml:space="preserve">         财务费用</t>
  </si>
  <si>
    <t xml:space="preserve">          资产减值损失</t>
  </si>
  <si>
    <t xml:space="preserve">        汇兑收益（损失以“-”号填列）</t>
  </si>
  <si>
    <t>五、净利润（净亏损以“－”号填列）</t>
  </si>
  <si>
    <t xml:space="preserve">        基本每股收益</t>
  </si>
  <si>
    <t xml:space="preserve">        稀释每股收益</t>
  </si>
  <si>
    <t xml:space="preserve">        归属于母公司所有者的综合收益总额</t>
  </si>
  <si>
    <t xml:space="preserve">        归属于少数股东的综合收益总额</t>
  </si>
  <si>
    <t>一、经营活动产生的现金流量：</t>
  </si>
  <si>
    <t xml:space="preserve">    销售商品、提供劳务收到的现金</t>
  </si>
  <si>
    <t xml:space="preserve">    收到的税费返还</t>
  </si>
  <si>
    <t xml:space="preserve">    收到的其他与经营活动有关的现金</t>
  </si>
  <si>
    <t>经营活动现金流入小计</t>
  </si>
  <si>
    <t xml:space="preserve">    购买商品、接受劳务支付的现金</t>
  </si>
  <si>
    <t xml:space="preserve">    支付给职工以及为职工支付的现金</t>
  </si>
  <si>
    <t xml:space="preserve">    支付的各项税费</t>
  </si>
  <si>
    <t xml:space="preserve">    支付的其他与经营活动有关的现金</t>
  </si>
  <si>
    <t>经营活动现金流出小计</t>
  </si>
  <si>
    <t xml:space="preserve">    经营活动产生的现金流量净额</t>
  </si>
  <si>
    <t xml:space="preserve">    处置固定资产、无形资产和其他长期资产而收回的现金净额</t>
  </si>
  <si>
    <t xml:space="preserve">    收到的其他与投资活动有关的现金</t>
  </si>
  <si>
    <t>投资活动现金流入小计</t>
  </si>
  <si>
    <t>投资活动现金流出小计</t>
  </si>
  <si>
    <t xml:space="preserve">    支付的其他与筹资活动有关的现金</t>
  </si>
  <si>
    <t>筹资活动现金流出小计</t>
  </si>
  <si>
    <t xml:space="preserve">    筹资活动产生的现金流量净额</t>
  </si>
  <si>
    <t>四、汇率变动对现金及现金等价物的影响</t>
  </si>
  <si>
    <t>五、现金及现金等价物净增加额</t>
  </si>
  <si>
    <t>注释</t>
  </si>
  <si>
    <t xml:space="preserve">    客户存款和同业存放款项净增加额</t>
  </si>
  <si>
    <t xml:space="preserve">    向中央银行借款净增加额</t>
  </si>
  <si>
    <t xml:space="preserve">    向其他金融机构拆入资金净增加额</t>
  </si>
  <si>
    <t xml:space="preserve">    收到原保险合同保费取得的现金</t>
  </si>
  <si>
    <t xml:space="preserve">    收到再保险业务现金净额</t>
  </si>
  <si>
    <t xml:space="preserve">    保户储金及投资款净增加额</t>
  </si>
  <si>
    <t xml:space="preserve">    收取利息、手续费及佣金的现金</t>
  </si>
  <si>
    <t xml:space="preserve">    拆入资金净增加额</t>
  </si>
  <si>
    <t xml:space="preserve">    回购业务资金净增加额</t>
  </si>
  <si>
    <t xml:space="preserve">    客户贷款及垫款净增加额</t>
  </si>
  <si>
    <t xml:space="preserve">    存放中央银行和同业款项净增加额</t>
  </si>
  <si>
    <t xml:space="preserve">    支付原保险合同赔付款项的现金</t>
  </si>
  <si>
    <t xml:space="preserve">    支付利息、手续费及佣金的现金</t>
  </si>
  <si>
    <t xml:space="preserve">    支付保单红利的现金</t>
  </si>
  <si>
    <t xml:space="preserve">    收回投资收到的现金</t>
  </si>
  <si>
    <t xml:space="preserve">    取得投资收益收到的现金</t>
  </si>
  <si>
    <t xml:space="preserve">    处置子公司及其他营业单位收回的现金净额</t>
  </si>
  <si>
    <t xml:space="preserve">    购建固定资产、无形资产和其他长期资产支付的现金</t>
  </si>
  <si>
    <t xml:space="preserve">    投资支付的现金</t>
  </si>
  <si>
    <t xml:space="preserve">    质押贷款净增加额</t>
  </si>
  <si>
    <t xml:space="preserve">    取得子公司及其他营业单位支付的现金净额</t>
  </si>
  <si>
    <t xml:space="preserve">    支付的其他与投资活动有关的现金</t>
  </si>
  <si>
    <t xml:space="preserve">    投资活动产生的现金流量净额</t>
  </si>
  <si>
    <t xml:space="preserve">    吸收投资收到的现金</t>
  </si>
  <si>
    <t xml:space="preserve">        其中：子公司吸收少数股东投资收到的现金</t>
  </si>
  <si>
    <t xml:space="preserve">    取得借款收到的现金</t>
  </si>
  <si>
    <t xml:space="preserve">    发行债券收到的现金</t>
  </si>
  <si>
    <t xml:space="preserve">    收到其他与筹资活动有关的现金</t>
  </si>
  <si>
    <t>筹资活动现金流入小计</t>
  </si>
  <si>
    <t xml:space="preserve">    偿还债务支付的现金</t>
  </si>
  <si>
    <t xml:space="preserve">    分配股利、利润或偿付利息支付的现金</t>
  </si>
  <si>
    <t xml:space="preserve">        其中：子公司支付给少数股东的股利、利润</t>
  </si>
  <si>
    <t xml:space="preserve">    加：期初现金及现金等价物余额</t>
  </si>
  <si>
    <t>六、期末现金及现金等价物余额</t>
  </si>
  <si>
    <t>归属于母公司所有者权益</t>
  </si>
  <si>
    <t>资本公积</t>
  </si>
  <si>
    <t>减：库存股</t>
  </si>
  <si>
    <t xml:space="preserve">    加：会计政策变更</t>
  </si>
  <si>
    <t>二、本年年初余额</t>
  </si>
  <si>
    <t xml:space="preserve">    2、提取一般风险准备</t>
  </si>
  <si>
    <t xml:space="preserve">    4、其他</t>
  </si>
  <si>
    <t xml:space="preserve">    3、盈余公积弥补亏损</t>
  </si>
  <si>
    <t>四、本年年末余额</t>
  </si>
  <si>
    <t>年初账面余额</t>
  </si>
  <si>
    <t>本年增加额</t>
  </si>
  <si>
    <t>本年减少额</t>
  </si>
  <si>
    <t>年末账面余额</t>
  </si>
  <si>
    <t>金额</t>
  </si>
  <si>
    <t>合并增加额</t>
  </si>
  <si>
    <t>其他原因增加额</t>
  </si>
  <si>
    <t>合计</t>
  </si>
  <si>
    <t>因资产价值
回升转回额</t>
  </si>
  <si>
    <t>转销额</t>
  </si>
  <si>
    <t>合并减少额</t>
  </si>
  <si>
    <t>其他原因减少额</t>
  </si>
  <si>
    <t xml:space="preserve">   一、坏账准备</t>
  </si>
  <si>
    <t>补充资料：</t>
  </si>
  <si>
    <t xml:space="preserve">   二、存货跌价准备</t>
  </si>
  <si>
    <t>一、待处理资产净损失(执行行业会计制度企业填列）</t>
  </si>
  <si>
    <t xml:space="preserve">   三、可供出售金融资产减值准备</t>
  </si>
  <si>
    <t xml:space="preserve">    (一)流动资产净损失</t>
  </si>
  <si>
    <t xml:space="preserve">   四、持有至到期投资减值准备</t>
  </si>
  <si>
    <t xml:space="preserve">        其中：坏账损失</t>
  </si>
  <si>
    <t xml:space="preserve">   五、长期股权投资减值准备</t>
  </si>
  <si>
    <t xml:space="preserve">   六、投资性房地产减值准备</t>
  </si>
  <si>
    <t xml:space="preserve">   七、固定资产减值准备</t>
  </si>
  <si>
    <t xml:space="preserve">     (二)固定资产净损失</t>
  </si>
  <si>
    <t xml:space="preserve">   八、工程物资减值准备</t>
  </si>
  <si>
    <t xml:space="preserve">         其中：固定资产盘亏</t>
  </si>
  <si>
    <t xml:space="preserve">   九、在建工程减值准备</t>
  </si>
  <si>
    <t xml:space="preserve">   十、生产性生物资产减值准备</t>
  </si>
  <si>
    <t xml:space="preserve">   十一、油气资产减值准备</t>
  </si>
  <si>
    <t xml:space="preserve">     (三)长期投资损失</t>
  </si>
  <si>
    <t xml:space="preserve">   十二、无形资产减值准备</t>
  </si>
  <si>
    <t xml:space="preserve">     (四)无形资产损失</t>
  </si>
  <si>
    <t xml:space="preserve">   十三、商誉减值准备</t>
  </si>
  <si>
    <t xml:space="preserve">     (五)在建工程损失</t>
  </si>
  <si>
    <t xml:space="preserve">     (六)委托贷款损失</t>
  </si>
  <si>
    <t>二、政策性挂账</t>
  </si>
  <si>
    <t>三、当年处理以前年度损失和挂账</t>
  </si>
  <si>
    <t>合     计</t>
  </si>
  <si>
    <t xml:space="preserve">     其中：在当年损益中处理以前年度损失挂账</t>
  </si>
  <si>
    <r>
      <t>资产负债表</t>
    </r>
    <r>
      <rPr>
        <b/>
        <sz val="20"/>
        <rFont val="宋体"/>
        <family val="0"/>
      </rPr>
      <t>(续)</t>
    </r>
  </si>
  <si>
    <t xml:space="preserve">        国家资本</t>
  </si>
  <si>
    <t xml:space="preserve">    1、提取盈余公积</t>
  </si>
  <si>
    <t>资产减值准备情况表</t>
  </si>
  <si>
    <t xml:space="preserve">        民营资本</t>
  </si>
  <si>
    <t xml:space="preserve">    以公允价值计量且其变动计入当期损益的金融资产</t>
  </si>
  <si>
    <t xml:space="preserve">    衍生金融资产</t>
  </si>
  <si>
    <t xml:space="preserve">    应收分保准备金</t>
  </si>
  <si>
    <t xml:space="preserve">    划分为持有待售的资产</t>
  </si>
  <si>
    <t xml:space="preserve">    以公允价值计量且其变动计入当期损益的金融负债</t>
  </si>
  <si>
    <t xml:space="preserve">    衍生金融负债</t>
  </si>
  <si>
    <t xml:space="preserve">              应付福利费</t>
  </si>
  <si>
    <t xml:space="preserve">                  其中：职工奖励及福利基金</t>
  </si>
  <si>
    <t xml:space="preserve">    划分为持有待售的负债</t>
  </si>
  <si>
    <t xml:space="preserve">    长期应付职工薪酬</t>
  </si>
  <si>
    <t xml:space="preserve">    递延收益</t>
  </si>
  <si>
    <t>其他权益工具</t>
  </si>
  <si>
    <t xml:space="preserve">    其他权益工具</t>
  </si>
  <si>
    <t xml:space="preserve">        其中：优先股</t>
  </si>
  <si>
    <t xml:space="preserve">              永续债</t>
  </si>
  <si>
    <t xml:space="preserve">    其他综合收益</t>
  </si>
  <si>
    <t xml:space="preserve">        其中：外币报表折算差额</t>
  </si>
  <si>
    <t xml:space="preserve">              任意公积金</t>
  </si>
  <si>
    <t xml:space="preserve">              储备基金</t>
  </si>
  <si>
    <t xml:space="preserve">              企业发展基金</t>
  </si>
  <si>
    <t xml:space="preserve">              利润归还投资</t>
  </si>
  <si>
    <t>所有者权益（或股东权益）合计</t>
  </si>
  <si>
    <t xml:space="preserve">       其中：原材料</t>
  </si>
  <si>
    <t xml:space="preserve">             库存商品(产成品)</t>
  </si>
  <si>
    <t>负债和所有者权益（或股东权益）总计</t>
  </si>
  <si>
    <t xml:space="preserve">    其中：营业收入</t>
  </si>
  <si>
    <t xml:space="preserve">    其中：营业成本</t>
  </si>
  <si>
    <t xml:space="preserve">          利息收入</t>
  </si>
  <si>
    <t xml:space="preserve">          已赚保费</t>
  </si>
  <si>
    <t xml:space="preserve">          手续费及佣金收入</t>
  </si>
  <si>
    <t xml:space="preserve">         其中：研究与开发费</t>
  </si>
  <si>
    <t xml:space="preserve">         其中：利息支出</t>
  </si>
  <si>
    <t xml:space="preserve">               利息收入</t>
  </si>
  <si>
    <t xml:space="preserve">               汇兑净损失（净收益以“-”号填列）</t>
  </si>
  <si>
    <t xml:space="preserve">    加：营业外收入</t>
  </si>
  <si>
    <t xml:space="preserve">        其中：非流动资产处置利得</t>
  </si>
  <si>
    <t xml:space="preserve">             非货币性资产交换利得</t>
  </si>
  <si>
    <t xml:space="preserve">             政府补助</t>
  </si>
  <si>
    <t xml:space="preserve">             债务重组利得</t>
  </si>
  <si>
    <t xml:space="preserve">    减：营业外支出</t>
  </si>
  <si>
    <t xml:space="preserve">        其中：非流动资产处置损失</t>
  </si>
  <si>
    <t xml:space="preserve">             非货币性资产交换损失</t>
  </si>
  <si>
    <t xml:space="preserve">             债务重组损失</t>
  </si>
  <si>
    <t xml:space="preserve">    减：所得税费用</t>
  </si>
  <si>
    <t xml:space="preserve">    归属于母公司所有者的净利润</t>
  </si>
  <si>
    <t xml:space="preserve">    少数股东损益</t>
  </si>
  <si>
    <t>(一)以后不能重分类进损益的其他综合收益</t>
  </si>
  <si>
    <t>(二)以后将重分类进损益的其他综合收益</t>
  </si>
  <si>
    <t>六、其他综合收益的税后净额</t>
  </si>
  <si>
    <t>其中：1、重新计量设定受益计划净负债或净资产的变动</t>
  </si>
  <si>
    <t xml:space="preserve">     2、权益法下在被投资单位不能重分类进损益的其他综合收益中享有的份额</t>
  </si>
  <si>
    <t>其中：1、权益法下在被投资单位以后将重分类进损益的其他综合收益中享有的份额</t>
  </si>
  <si>
    <t xml:space="preserve">      2、可供出售金融资产公允价值变动损益</t>
  </si>
  <si>
    <t xml:space="preserve">      3、持有至到期投资重分类为可供出售金融资产损益</t>
  </si>
  <si>
    <t xml:space="preserve">      4、现金流量套期损益的有效部分</t>
  </si>
  <si>
    <r>
      <t xml:space="preserve">      5</t>
    </r>
    <r>
      <rPr>
        <b/>
        <sz val="10"/>
        <rFont val="宋体"/>
        <family val="0"/>
      </rPr>
      <t>、外币财务报表折算差额</t>
    </r>
  </si>
  <si>
    <t>七、综合收益总额</t>
  </si>
  <si>
    <t>八、每股收益：</t>
  </si>
  <si>
    <t xml:space="preserve">    加：公允价值变动收益（损失以“-”号填列）</t>
  </si>
  <si>
    <t xml:space="preserve">        投资收益（损失以“-”号填列）</t>
  </si>
  <si>
    <t xml:space="preserve">        其中：对联营企业和合营企业的投资收益</t>
  </si>
  <si>
    <t xml:space="preserve">    处置以公允价值计量且其变动计入当期损益的金融资产净增加额</t>
  </si>
  <si>
    <t xml:space="preserve">        前期差错更正</t>
  </si>
  <si>
    <t xml:space="preserve">        其他</t>
  </si>
  <si>
    <t xml:space="preserve">   （四）利润分配</t>
  </si>
  <si>
    <t xml:space="preserve">  （五）所有者权益内部结转</t>
  </si>
  <si>
    <t>本年计提额</t>
  </si>
  <si>
    <t xml:space="preserve">              短期投资损失</t>
  </si>
  <si>
    <t xml:space="preserve">               固定资产盘盈</t>
  </si>
  <si>
    <t xml:space="preserve">              存货损失</t>
  </si>
  <si>
    <t xml:space="preserve">               固定资产毁损、报废</t>
  </si>
  <si>
    <t xml:space="preserve">    3、对所有者（或股东）的分配</t>
  </si>
  <si>
    <t xml:space="preserve">      其中：法定公积金</t>
  </si>
  <si>
    <t xml:space="preserve">  现金及存放中央银行款项</t>
  </si>
  <si>
    <t xml:space="preserve">  存放同业及其他金融机构款项</t>
  </si>
  <si>
    <t xml:space="preserve">  发放贷款及垫款</t>
  </si>
  <si>
    <t>编制单位：铁岭新星村镇银行股份有限公司</t>
  </si>
  <si>
    <t>单位负责人：石岩                                                             会计机构负责人：胡伟哲</t>
  </si>
  <si>
    <t>单位负责人：石岩                                        会计机构负责人：胡伟哲</t>
  </si>
  <si>
    <t>单位负责人：石岩                                    会计机构负责人：胡伟哲</t>
  </si>
  <si>
    <t xml:space="preserve">   十四、贷款损失准备</t>
  </si>
  <si>
    <t xml:space="preserve">   十五、其他风险资产损失准备</t>
  </si>
  <si>
    <t xml:space="preserve">   十六、其他减值准备</t>
  </si>
  <si>
    <t>单位负责人：石岩                                                                                                      会计机构负责人：胡伟哲</t>
  </si>
  <si>
    <t xml:space="preserve">    待处理抵债资产</t>
  </si>
  <si>
    <t>七、3</t>
  </si>
  <si>
    <t>七、4</t>
  </si>
  <si>
    <t>七、6</t>
  </si>
  <si>
    <t>七、5</t>
  </si>
  <si>
    <t>七、7</t>
  </si>
  <si>
    <t>七、8</t>
  </si>
  <si>
    <t>七、9</t>
  </si>
  <si>
    <t>七、2</t>
  </si>
  <si>
    <t>七、1</t>
  </si>
  <si>
    <t>九、1 2</t>
  </si>
  <si>
    <t>九、1 2</t>
  </si>
  <si>
    <t>利润表</t>
  </si>
  <si>
    <r>
      <t>201</t>
    </r>
    <r>
      <rPr>
        <b/>
        <sz val="12"/>
        <rFont val="宋体"/>
        <family val="0"/>
      </rPr>
      <t>5</t>
    </r>
    <r>
      <rPr>
        <b/>
        <sz val="12"/>
        <rFont val="宋体"/>
        <family val="0"/>
      </rPr>
      <t xml:space="preserve">年度 </t>
    </r>
  </si>
  <si>
    <r>
      <t>201</t>
    </r>
    <r>
      <rPr>
        <b/>
        <sz val="12"/>
        <rFont val="宋体"/>
        <family val="0"/>
      </rPr>
      <t>5</t>
    </r>
    <r>
      <rPr>
        <b/>
        <sz val="12"/>
        <rFont val="宋体"/>
        <family val="0"/>
      </rPr>
      <t>年度</t>
    </r>
  </si>
  <si>
    <t>所有者权益变动表</t>
  </si>
  <si>
    <r>
      <t>201</t>
    </r>
    <r>
      <rPr>
        <b/>
        <sz val="14"/>
        <rFont val="宋体"/>
        <family val="0"/>
      </rPr>
      <t xml:space="preserve">5年度 </t>
    </r>
  </si>
  <si>
    <t>金额单位：人民币元</t>
  </si>
  <si>
    <t>项        目</t>
  </si>
  <si>
    <t>本年金额</t>
  </si>
  <si>
    <t>归属于母公司所有者权益</t>
  </si>
  <si>
    <t>少数股东
权益</t>
  </si>
  <si>
    <t>所有者权益
合计</t>
  </si>
  <si>
    <t>实收资本（或股本）</t>
  </si>
  <si>
    <t>其他权益工具</t>
  </si>
  <si>
    <t>资本公积</t>
  </si>
  <si>
    <t>减：库存股</t>
  </si>
  <si>
    <t>其他综合收益</t>
  </si>
  <si>
    <t>专项储备</t>
  </si>
  <si>
    <t>盈余公积</t>
  </si>
  <si>
    <t>一般风险准备</t>
  </si>
  <si>
    <t>未分配利润</t>
  </si>
  <si>
    <t>其他</t>
  </si>
  <si>
    <t>小计</t>
  </si>
  <si>
    <t>一、上年年末余额</t>
  </si>
  <si>
    <t xml:space="preserve">    加：会计政策变更</t>
  </si>
  <si>
    <t xml:space="preserve">        前期差错更正</t>
  </si>
  <si>
    <t xml:space="preserve">        其他</t>
  </si>
  <si>
    <t>二、本年年初余额</t>
  </si>
  <si>
    <t>三、本年增减变动金额（减少以“－”号填列）</t>
  </si>
  <si>
    <t xml:space="preserve">   （一）综合收益总额</t>
  </si>
  <si>
    <t xml:space="preserve">   （二）所有者投入和减少资本</t>
  </si>
  <si>
    <t xml:space="preserve">    1、所有者投入的普通股</t>
  </si>
  <si>
    <t xml:space="preserve">    2、其他权益工具持有者投入资本</t>
  </si>
  <si>
    <t xml:space="preserve">    3、股份支付计入所有者权益的金额</t>
  </si>
  <si>
    <t xml:space="preserve">    4、其他</t>
  </si>
  <si>
    <t xml:space="preserve">   （三）专项储备提取和使用</t>
  </si>
  <si>
    <t xml:space="preserve">    1、提取专项储备</t>
  </si>
  <si>
    <t xml:space="preserve">    2、使用专项储备</t>
  </si>
  <si>
    <t xml:space="preserve">   （四）利润分配</t>
  </si>
  <si>
    <t xml:space="preserve">    1、提取盈余公积</t>
  </si>
  <si>
    <t xml:space="preserve">      其中：法定公积金</t>
  </si>
  <si>
    <t xml:space="preserve">            任意公积金</t>
  </si>
  <si>
    <t xml:space="preserve">            任意公积金</t>
  </si>
  <si>
    <t xml:space="preserve">            储备基金</t>
  </si>
  <si>
    <t xml:space="preserve">            储备基金</t>
  </si>
  <si>
    <t xml:space="preserve">            企业发展基金</t>
  </si>
  <si>
    <t xml:space="preserve">            企业发展基金</t>
  </si>
  <si>
    <t xml:space="preserve">            利润归还投资</t>
  </si>
  <si>
    <t xml:space="preserve">            利润归还投资</t>
  </si>
  <si>
    <t xml:space="preserve">    2、提取一般风险准备</t>
  </si>
  <si>
    <t xml:space="preserve">    3、对所有者（或股东）的分配</t>
  </si>
  <si>
    <t xml:space="preserve">    4、其他</t>
  </si>
  <si>
    <t xml:space="preserve">  （五）所有者权益内部结转</t>
  </si>
  <si>
    <t xml:space="preserve">    1、资本公积转增资本（或股本）</t>
  </si>
  <si>
    <t xml:space="preserve">    2、盈余公积转增资本（或股本）</t>
  </si>
  <si>
    <t xml:space="preserve">    3、盈余公积弥补亏损</t>
  </si>
  <si>
    <t xml:space="preserve">    4、结转重新计量设定受益计划净负债或净资产所产生的变动</t>
  </si>
  <si>
    <r>
      <t xml:space="preserve">    </t>
    </r>
    <r>
      <rPr>
        <sz val="12"/>
        <rFont val="宋体"/>
        <family val="0"/>
      </rPr>
      <t>5、其他</t>
    </r>
  </si>
  <si>
    <r>
      <t xml:space="preserve">    </t>
    </r>
    <r>
      <rPr>
        <sz val="12"/>
        <rFont val="宋体"/>
        <family val="0"/>
      </rPr>
      <t>5、其他</t>
    </r>
  </si>
  <si>
    <t>四、本年年末余额</t>
  </si>
  <si>
    <r>
      <t>第3页至第</t>
    </r>
    <r>
      <rPr>
        <b/>
        <sz val="12"/>
        <rFont val="宋体"/>
        <family val="0"/>
      </rPr>
      <t>9</t>
    </r>
    <r>
      <rPr>
        <b/>
        <sz val="12"/>
        <rFont val="宋体"/>
        <family val="0"/>
      </rPr>
      <t>页的财务报表由以下人士签署：</t>
    </r>
  </si>
  <si>
    <r>
      <t>第3页至第</t>
    </r>
    <r>
      <rPr>
        <b/>
        <sz val="12"/>
        <rFont val="宋体"/>
        <family val="0"/>
      </rPr>
      <t>9</t>
    </r>
    <r>
      <rPr>
        <b/>
        <sz val="12"/>
        <rFont val="宋体"/>
        <family val="0"/>
      </rPr>
      <t>页的财务报表由以下人士签署：</t>
    </r>
  </si>
  <si>
    <t xml:space="preserve">单位负责人：                                                        主管会计工作负责人：                                                                  会计机构负责人：                                                                       </t>
  </si>
  <si>
    <t xml:space="preserve">单位负责人：                                                        主管会计工作负责人：                                                                  会计机构负责人：                                                                       </t>
  </si>
  <si>
    <t>所有者权益变动表（续）</t>
  </si>
  <si>
    <r>
      <rPr>
        <b/>
        <sz val="12"/>
        <rFont val="宋体"/>
        <family val="0"/>
      </rPr>
      <t>金额单位：人民币元</t>
    </r>
  </si>
  <si>
    <t>少数股东权益</t>
  </si>
  <si>
    <t>所有者权益合计</t>
  </si>
  <si>
    <t>实收资本（或股本）</t>
  </si>
  <si>
    <t>专项储备</t>
  </si>
  <si>
    <t>盈余公积</t>
  </si>
  <si>
    <t>一般风险准备</t>
  </si>
  <si>
    <t>未分配利润</t>
  </si>
  <si>
    <t>其他</t>
  </si>
  <si>
    <t>小计</t>
  </si>
  <si>
    <t>一、上年年末余额</t>
  </si>
  <si>
    <t>三、本年增减变动金额（减少以“－”号填列）</t>
  </si>
  <si>
    <t xml:space="preserve">   （一）综合收益总额</t>
  </si>
  <si>
    <t xml:space="preserve">   （二）所有者投入和减少资本</t>
  </si>
  <si>
    <t xml:space="preserve">    1、所有者投入的普通股</t>
  </si>
  <si>
    <t xml:space="preserve">    2、其他权益工具持有者投入资本</t>
  </si>
  <si>
    <t xml:space="preserve">    3、股份支付计入所有者权益的金额</t>
  </si>
  <si>
    <t xml:space="preserve">    4、其他</t>
  </si>
  <si>
    <t xml:space="preserve">   （三）专项储备提取和使用</t>
  </si>
  <si>
    <t xml:space="preserve">    1、提取专项储备</t>
  </si>
  <si>
    <t xml:space="preserve">    2、使用专项储备</t>
  </si>
  <si>
    <t xml:space="preserve">    1、资本公积转增资本（或股本）</t>
  </si>
  <si>
    <t xml:space="preserve">    2、盈余公积转增资本（或股本）</t>
  </si>
  <si>
    <t xml:space="preserve">    4、结转重新计量设定受益计划净负债或净资产所产生的变动</t>
  </si>
  <si>
    <t>编制单位：铁岭新星村镇银行股份有限公司</t>
  </si>
  <si>
    <t>编制单位：铁岭新星村镇银行股份有限公司</t>
  </si>
  <si>
    <t>七、11</t>
  </si>
  <si>
    <r>
      <t>七、1</t>
    </r>
    <r>
      <rPr>
        <sz val="10"/>
        <rFont val="宋体"/>
        <family val="0"/>
      </rPr>
      <t>0</t>
    </r>
  </si>
  <si>
    <r>
      <t>七、1</t>
    </r>
    <r>
      <rPr>
        <sz val="10"/>
        <rFont val="宋体"/>
        <family val="0"/>
      </rPr>
      <t>3</t>
    </r>
  </si>
  <si>
    <r>
      <t>七、1</t>
    </r>
    <r>
      <rPr>
        <sz val="10"/>
        <rFont val="宋体"/>
        <family val="0"/>
      </rPr>
      <t>4</t>
    </r>
  </si>
  <si>
    <r>
      <t>七、1</t>
    </r>
    <r>
      <rPr>
        <sz val="10"/>
        <rFont val="宋体"/>
        <family val="0"/>
      </rPr>
      <t>5</t>
    </r>
  </si>
  <si>
    <r>
      <t>七、1</t>
    </r>
    <r>
      <rPr>
        <sz val="10"/>
        <rFont val="宋体"/>
        <family val="0"/>
      </rPr>
      <t>6</t>
    </r>
  </si>
  <si>
    <r>
      <t>七、1</t>
    </r>
    <r>
      <rPr>
        <sz val="10"/>
        <rFont val="宋体"/>
        <family val="0"/>
      </rPr>
      <t>7</t>
    </r>
  </si>
  <si>
    <r>
      <t>七、1</t>
    </r>
    <r>
      <rPr>
        <sz val="10"/>
        <rFont val="宋体"/>
        <family val="0"/>
      </rPr>
      <t>8</t>
    </r>
  </si>
  <si>
    <r>
      <t>七、1</t>
    </r>
    <r>
      <rPr>
        <sz val="10"/>
        <rFont val="宋体"/>
        <family val="0"/>
      </rPr>
      <t>9</t>
    </r>
  </si>
  <si>
    <r>
      <t>七、2</t>
    </r>
    <r>
      <rPr>
        <sz val="10"/>
        <rFont val="宋体"/>
        <family val="0"/>
      </rPr>
      <t>0</t>
    </r>
  </si>
  <si>
    <r>
      <t>七、2</t>
    </r>
    <r>
      <rPr>
        <sz val="10"/>
        <rFont val="宋体"/>
        <family val="0"/>
      </rPr>
      <t>1</t>
    </r>
  </si>
  <si>
    <r>
      <t>七、2</t>
    </r>
    <r>
      <rPr>
        <sz val="10"/>
        <rFont val="宋体"/>
        <family val="0"/>
      </rPr>
      <t>2</t>
    </r>
  </si>
  <si>
    <r>
      <t>七、2</t>
    </r>
    <r>
      <rPr>
        <sz val="10"/>
        <rFont val="宋体"/>
        <family val="0"/>
      </rPr>
      <t>3</t>
    </r>
  </si>
  <si>
    <r>
      <t>七、2</t>
    </r>
    <r>
      <rPr>
        <sz val="10"/>
        <rFont val="宋体"/>
        <family val="0"/>
      </rPr>
      <t>4</t>
    </r>
  </si>
  <si>
    <r>
      <t>七、2</t>
    </r>
    <r>
      <rPr>
        <sz val="10"/>
        <rFont val="宋体"/>
        <family val="0"/>
      </rPr>
      <t>5</t>
    </r>
  </si>
  <si>
    <r>
      <t>七、2</t>
    </r>
    <r>
      <rPr>
        <sz val="10"/>
        <rFont val="宋体"/>
        <family val="0"/>
      </rPr>
      <t>6</t>
    </r>
  </si>
  <si>
    <r>
      <t>七、2</t>
    </r>
    <r>
      <rPr>
        <sz val="10"/>
        <rFont val="宋体"/>
        <family val="0"/>
      </rPr>
      <t>7</t>
    </r>
  </si>
  <si>
    <r>
      <t>七、2</t>
    </r>
    <r>
      <rPr>
        <sz val="10"/>
        <rFont val="宋体"/>
        <family val="0"/>
      </rPr>
      <t>8</t>
    </r>
  </si>
  <si>
    <r>
      <t>七、2</t>
    </r>
    <r>
      <rPr>
        <sz val="10"/>
        <rFont val="宋体"/>
        <family val="0"/>
      </rPr>
      <t>9</t>
    </r>
  </si>
  <si>
    <r>
      <t>载于第10</t>
    </r>
    <r>
      <rPr>
        <b/>
        <sz val="10"/>
        <rFont val="宋体"/>
        <family val="0"/>
      </rPr>
      <t>页至第</t>
    </r>
    <r>
      <rPr>
        <b/>
        <sz val="10"/>
        <rFont val="宋体"/>
        <family val="0"/>
      </rPr>
      <t>34</t>
    </r>
    <r>
      <rPr>
        <b/>
        <sz val="10"/>
        <rFont val="宋体"/>
        <family val="0"/>
      </rPr>
      <t>页的财务报表附注是本财务报表的组成部分</t>
    </r>
  </si>
  <si>
    <r>
      <t>第3页至第</t>
    </r>
    <r>
      <rPr>
        <b/>
        <sz val="10"/>
        <rFont val="宋体"/>
        <family val="0"/>
      </rPr>
      <t>9</t>
    </r>
    <r>
      <rPr>
        <b/>
        <sz val="10"/>
        <rFont val="宋体"/>
        <family val="0"/>
      </rPr>
      <t>页的财务报表由以下人士签署：</t>
    </r>
  </si>
  <si>
    <r>
      <t>载于第1</t>
    </r>
    <r>
      <rPr>
        <b/>
        <sz val="12"/>
        <rFont val="宋体"/>
        <family val="0"/>
      </rPr>
      <t>0页至第34页的财务报表附注是本财务报表的组成部分</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</si>
</sst>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0000_ ;_ * \-#,##0.0000_ ;_ * &quot;-&quot;??_ ;_ @_ "/>
    <numFmt numFmtId="186" formatCode="#,##0.00_);[Red]\(#,##0.00\)"/>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_);\(#,##0.00\)"/>
    <numFmt numFmtId="193" formatCode="0.00_);[Red]\(0.00\)"/>
    <numFmt numFmtId="194" formatCode="0.00_ "/>
    <numFmt numFmtId="195" formatCode="0.0_ "/>
    <numFmt numFmtId="196" formatCode="[DBNum1][$-804]yyyy&quot;年&quot;m&quot;月&quot;d&quot;日&quot;"/>
    <numFmt numFmtId="197" formatCode="&quot;是&quot;;&quot;是&quot;;&quot;否&quot;"/>
    <numFmt numFmtId="198" formatCode="&quot;真&quot;;&quot;真&quot;;&quot;假&quot;"/>
    <numFmt numFmtId="199" formatCode="&quot;开&quot;;&quot;开&quot;;&quot;关&quot;"/>
    <numFmt numFmtId="200" formatCode="#,##0_ "/>
    <numFmt numFmtId="201" formatCode="0_ "/>
    <numFmt numFmtId="202" formatCode="0_);\(0\)"/>
    <numFmt numFmtId="203" formatCode="0_);[Red]\(0\)"/>
    <numFmt numFmtId="204" formatCode="_ * #,##0.00_ ;_ * \-#,##0.00_ ;_ * &quot;&quot;??_ ;_ @_ "/>
  </numFmts>
  <fonts count="72">
    <font>
      <sz val="12"/>
      <name val="宋体"/>
      <family val="0"/>
    </font>
    <font>
      <sz val="9"/>
      <name val="宋体"/>
      <family val="0"/>
    </font>
    <font>
      <sz val="10"/>
      <name val="MS Sans Serif"/>
      <family val="2"/>
    </font>
    <font>
      <sz val="9"/>
      <name val="仿宋_GB2312"/>
      <family val="3"/>
    </font>
    <font>
      <sz val="12"/>
      <name val="仿宋_GB2312"/>
      <family val="3"/>
    </font>
    <font>
      <u val="single"/>
      <sz val="12"/>
      <color indexed="12"/>
      <name val="宋体"/>
      <family val="0"/>
    </font>
    <font>
      <sz val="10"/>
      <name val="Helv"/>
      <family val="2"/>
    </font>
    <font>
      <u val="single"/>
      <sz val="12"/>
      <color indexed="36"/>
      <name val="宋体"/>
      <family val="0"/>
    </font>
    <font>
      <b/>
      <sz val="18"/>
      <name val="Arial Narrow"/>
      <family val="2"/>
    </font>
    <font>
      <sz val="12"/>
      <color indexed="10"/>
      <name val="Arial Narrow"/>
      <family val="2"/>
    </font>
    <font>
      <sz val="12"/>
      <name val="Arial Narrow"/>
      <family val="2"/>
    </font>
    <font>
      <b/>
      <sz val="12"/>
      <name val="Arial Narrow"/>
      <family val="2"/>
    </font>
    <font>
      <b/>
      <sz val="10"/>
      <name val="Arial Narrow"/>
      <family val="2"/>
    </font>
    <font>
      <sz val="9"/>
      <name val="Arial Narrow"/>
      <family val="2"/>
    </font>
    <font>
      <sz val="9"/>
      <color indexed="10"/>
      <name val="Arial Narrow"/>
      <family val="2"/>
    </font>
    <font>
      <sz val="10"/>
      <color indexed="10"/>
      <name val="Arial Narrow"/>
      <family val="2"/>
    </font>
    <font>
      <sz val="10"/>
      <name val="Arial Narrow"/>
      <family val="2"/>
    </font>
    <font>
      <b/>
      <sz val="9"/>
      <color indexed="10"/>
      <name val="Arial Narrow"/>
      <family val="2"/>
    </font>
    <font>
      <b/>
      <sz val="10"/>
      <name val="宋体"/>
      <family val="0"/>
    </font>
    <font>
      <b/>
      <sz val="20"/>
      <name val="宋体"/>
      <family val="0"/>
    </font>
    <font>
      <sz val="10"/>
      <name val="宋体"/>
      <family val="0"/>
    </font>
    <font>
      <sz val="10"/>
      <name val="Arial"/>
      <family val="2"/>
    </font>
    <font>
      <b/>
      <sz val="12"/>
      <name val="宋体"/>
      <family val="0"/>
    </font>
    <font>
      <b/>
      <sz val="18"/>
      <color indexed="56"/>
      <name val="宋体"/>
      <family val="0"/>
    </font>
    <font>
      <b/>
      <sz val="15"/>
      <color indexed="56"/>
      <name val="宋体"/>
      <family val="0"/>
    </font>
    <font>
      <b/>
      <sz val="11"/>
      <color indexed="56"/>
      <name val="宋体"/>
      <family val="0"/>
    </font>
    <font>
      <b/>
      <sz val="10"/>
      <color indexed="8"/>
      <name val="宋体"/>
      <family val="0"/>
    </font>
    <font>
      <b/>
      <sz val="18"/>
      <name val="宋体"/>
      <family val="0"/>
    </font>
    <font>
      <sz val="11"/>
      <color indexed="8"/>
      <name val="宋体"/>
      <family val="0"/>
    </font>
    <font>
      <sz val="11"/>
      <color indexed="9"/>
      <name val="宋体"/>
      <family val="0"/>
    </font>
    <font>
      <sz val="12"/>
      <name val="楷体"/>
      <family val="3"/>
    </font>
    <font>
      <b/>
      <sz val="18"/>
      <color indexed="62"/>
      <name val="宋体"/>
      <family val="0"/>
    </font>
    <font>
      <b/>
      <sz val="13"/>
      <color indexed="62"/>
      <name val="宋体"/>
      <family val="0"/>
    </font>
    <font>
      <b/>
      <sz val="11"/>
      <color indexed="62"/>
      <name val="宋体"/>
      <family val="0"/>
    </font>
    <font>
      <sz val="11"/>
      <color indexed="62"/>
      <name val="宋体"/>
      <family val="0"/>
    </font>
    <font>
      <sz val="11"/>
      <color indexed="52"/>
      <name val="宋体"/>
      <family val="0"/>
    </font>
    <font>
      <b/>
      <sz val="11"/>
      <color indexed="63"/>
      <name val="宋体"/>
      <family val="0"/>
    </font>
    <font>
      <sz val="11"/>
      <color indexed="20"/>
      <name val="宋体"/>
      <family val="0"/>
    </font>
    <font>
      <b/>
      <sz val="15"/>
      <color indexed="62"/>
      <name val="宋体"/>
      <family val="0"/>
    </font>
    <font>
      <sz val="11"/>
      <color indexed="10"/>
      <name val="宋体"/>
      <family val="0"/>
    </font>
    <font>
      <sz val="11"/>
      <color indexed="60"/>
      <name val="宋体"/>
      <family val="0"/>
    </font>
    <font>
      <sz val="11"/>
      <color indexed="17"/>
      <name val="宋体"/>
      <family val="0"/>
    </font>
    <font>
      <i/>
      <sz val="11"/>
      <color indexed="23"/>
      <name val="宋体"/>
      <family val="0"/>
    </font>
    <font>
      <b/>
      <sz val="11"/>
      <color indexed="8"/>
      <name val="宋体"/>
      <family val="0"/>
    </font>
    <font>
      <b/>
      <sz val="11"/>
      <color indexed="52"/>
      <name val="宋体"/>
      <family val="0"/>
    </font>
    <font>
      <b/>
      <sz val="11"/>
      <color indexed="9"/>
      <name val="宋体"/>
      <family val="0"/>
    </font>
    <font>
      <b/>
      <sz val="14"/>
      <name val="宋体"/>
      <family val="0"/>
    </font>
    <font>
      <sz val="12"/>
      <name val="Arial"/>
      <family val="2"/>
    </font>
    <font>
      <b/>
      <sz val="10"/>
      <name val="Arial"/>
      <family val="2"/>
    </font>
    <font>
      <b/>
      <sz val="12"/>
      <name val="Arial"/>
      <family val="2"/>
    </font>
    <font>
      <b/>
      <sz val="13"/>
      <color indexed="56"/>
      <name val="宋体"/>
      <family val="0"/>
    </font>
    <font>
      <sz val="10"/>
      <color indexed="10"/>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name val="Calibri"/>
      <family val="0"/>
    </font>
    <font>
      <sz val="12"/>
      <name val="Calibri"/>
      <family val="0"/>
    </font>
    <font>
      <sz val="10"/>
      <color indexed="10"/>
      <name val="Calibri"/>
      <family val="0"/>
    </font>
    <font>
      <sz val="10"/>
      <name val="Calibri"/>
      <family val="0"/>
    </font>
    <font>
      <b/>
      <sz val="20"/>
      <name val="Calibri"/>
      <family val="0"/>
    </font>
    <font>
      <b/>
      <sz val="14"/>
      <name val="Calibri"/>
      <family val="0"/>
    </font>
  </fonts>
  <fills count="42">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indexed="39"/>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thin"/>
      <right style="hair"/>
      <top style="hair"/>
      <bottom style="hair"/>
    </border>
    <border>
      <left style="thin"/>
      <right style="thin"/>
      <top>
        <color indexed="63"/>
      </top>
      <bottom style="medium"/>
    </border>
    <border>
      <left style="thin"/>
      <right style="thin"/>
      <top>
        <color indexed="63"/>
      </top>
      <bottom style="thin"/>
    </border>
    <border>
      <left style="thin"/>
      <right style="hair"/>
      <top>
        <color indexed="63"/>
      </top>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s>
  <cellStyleXfs count="7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2"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2"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2" fillId="8"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2"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2" fillId="1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2"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2"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2"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2" fillId="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2" fillId="1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2" fillId="19"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3"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3" fillId="2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3"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3" fillId="2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3"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3" fillId="2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4"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5" fillId="2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21"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27"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7"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13" borderId="9"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44" fillId="3" borderId="10" applyNumberFormat="0" applyAlignment="0" applyProtection="0"/>
    <xf numFmtId="0" fontId="59" fillId="28" borderId="11"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45" fillId="29" borderId="12" applyNumberFormat="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2"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3"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53"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3" fillId="2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53"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3"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3" fillId="3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64" fillId="13" borderId="15"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36" fillId="3" borderId="16" applyNumberFormat="0" applyAlignment="0" applyProtection="0"/>
    <xf numFmtId="0" fontId="65" fillId="40" borderId="9"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34" fillId="5" borderId="10" applyNumberFormat="0" applyAlignment="0" applyProtection="0"/>
    <xf numFmtId="0" fontId="6" fillId="0" borderId="0">
      <alignment/>
      <protection/>
    </xf>
    <xf numFmtId="0" fontId="7" fillId="0" borderId="0" applyNumberFormat="0" applyFill="0" applyBorder="0" applyAlignment="0" applyProtection="0"/>
    <xf numFmtId="0" fontId="0" fillId="41" borderId="17"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xf numFmtId="0" fontId="0" fillId="7" borderId="18" applyNumberFormat="0" applyFont="0" applyAlignment="0" applyProtection="0"/>
  </cellStyleXfs>
  <cellXfs count="199">
    <xf numFmtId="0" fontId="0" fillId="0" borderId="0" xfId="0" applyAlignment="1">
      <alignment/>
    </xf>
    <xf numFmtId="0" fontId="8" fillId="0" borderId="0" xfId="420" applyFont="1" applyFill="1" applyBorder="1" applyAlignment="1">
      <alignment vertical="center"/>
      <protection/>
    </xf>
    <xf numFmtId="0" fontId="9" fillId="0" borderId="0" xfId="420" applyFont="1" applyFill="1" applyAlignment="1">
      <alignment vertical="center"/>
      <protection/>
    </xf>
    <xf numFmtId="0" fontId="10" fillId="0" borderId="0" xfId="420" applyFont="1" applyFill="1" applyAlignment="1">
      <alignment vertical="center"/>
      <protection/>
    </xf>
    <xf numFmtId="31" fontId="11" fillId="0" borderId="0" xfId="420" applyNumberFormat="1" applyFont="1" applyFill="1" applyBorder="1" applyAlignment="1" applyProtection="1">
      <alignment vertical="center"/>
      <protection locked="0"/>
    </xf>
    <xf numFmtId="0" fontId="13" fillId="0" borderId="0" xfId="420" applyFont="1" applyFill="1" applyAlignment="1">
      <alignment vertical="center"/>
      <protection/>
    </xf>
    <xf numFmtId="0" fontId="14" fillId="0" borderId="0" xfId="420" applyFont="1" applyFill="1" applyAlignment="1">
      <alignment vertical="center"/>
      <protection/>
    </xf>
    <xf numFmtId="0" fontId="15" fillId="0" borderId="0" xfId="420" applyFont="1" applyFill="1" applyAlignment="1">
      <alignment vertical="center"/>
      <protection/>
    </xf>
    <xf numFmtId="0" fontId="13" fillId="0" borderId="0" xfId="420" applyFont="1" applyFill="1" applyAlignment="1">
      <alignment horizontal="center" vertical="center"/>
      <protection/>
    </xf>
    <xf numFmtId="43" fontId="16" fillId="0" borderId="0" xfId="420" applyNumberFormat="1" applyFont="1" applyFill="1" applyBorder="1" applyAlignment="1">
      <alignment vertical="center"/>
      <protection/>
    </xf>
    <xf numFmtId="43" fontId="15" fillId="0" borderId="0" xfId="420" applyNumberFormat="1" applyFont="1" applyFill="1" applyBorder="1" applyAlignment="1">
      <alignment horizontal="center" vertical="center"/>
      <protection/>
    </xf>
    <xf numFmtId="0" fontId="15" fillId="0" borderId="0" xfId="420" applyFont="1" applyFill="1" applyBorder="1" applyAlignment="1">
      <alignment vertical="center"/>
      <protection/>
    </xf>
    <xf numFmtId="0" fontId="16" fillId="0" borderId="0" xfId="420" applyFont="1" applyFill="1" applyBorder="1" applyAlignment="1">
      <alignment vertical="center"/>
      <protection/>
    </xf>
    <xf numFmtId="0" fontId="12" fillId="0" borderId="0" xfId="420" applyFont="1" applyFill="1" applyBorder="1" applyAlignment="1">
      <alignment vertical="center"/>
      <protection/>
    </xf>
    <xf numFmtId="31" fontId="16" fillId="0" borderId="0" xfId="420" applyNumberFormat="1" applyFont="1" applyFill="1" applyBorder="1" applyAlignment="1" applyProtection="1">
      <alignment vertical="center"/>
      <protection locked="0"/>
    </xf>
    <xf numFmtId="0" fontId="16" fillId="0" borderId="0" xfId="19" applyFont="1" applyFill="1" applyBorder="1" applyAlignment="1">
      <alignment vertical="center" shrinkToFit="1"/>
      <protection/>
    </xf>
    <xf numFmtId="43" fontId="10" fillId="0" borderId="0" xfId="420" applyNumberFormat="1" applyFont="1" applyFill="1" applyAlignment="1">
      <alignment vertical="center"/>
      <protection/>
    </xf>
    <xf numFmtId="0" fontId="16" fillId="0" borderId="0" xfId="420" applyFont="1" applyFill="1" applyAlignment="1">
      <alignment vertical="center"/>
      <protection/>
    </xf>
    <xf numFmtId="43" fontId="15" fillId="0" borderId="0" xfId="420" applyNumberFormat="1" applyFont="1" applyFill="1" applyAlignment="1">
      <alignment vertical="center"/>
      <protection/>
    </xf>
    <xf numFmtId="49" fontId="10" fillId="0" borderId="0" xfId="420" applyNumberFormat="1" applyFont="1" applyFill="1" applyAlignment="1">
      <alignment horizontal="centerContinuous" vertical="center"/>
      <protection/>
    </xf>
    <xf numFmtId="0" fontId="10" fillId="0" borderId="0" xfId="19" applyFont="1" applyFill="1" applyAlignment="1">
      <alignment vertical="center"/>
      <protection/>
    </xf>
    <xf numFmtId="0" fontId="15" fillId="0" borderId="0" xfId="19" applyFont="1" applyFill="1" applyAlignment="1">
      <alignment vertical="center"/>
      <protection/>
    </xf>
    <xf numFmtId="0" fontId="16" fillId="0" borderId="0" xfId="19" applyFont="1" applyFill="1" applyAlignment="1">
      <alignment vertical="center"/>
      <protection/>
    </xf>
    <xf numFmtId="43" fontId="15" fillId="0" borderId="0" xfId="19" applyNumberFormat="1" applyFont="1" applyFill="1" applyAlignment="1">
      <alignment vertical="center"/>
      <protection/>
    </xf>
    <xf numFmtId="0" fontId="10" fillId="0" borderId="0" xfId="419" applyFont="1" applyFill="1" applyAlignment="1">
      <alignment vertical="center"/>
      <protection/>
    </xf>
    <xf numFmtId="43" fontId="10" fillId="0" borderId="0" xfId="419" applyNumberFormat="1" applyFont="1" applyFill="1" applyAlignment="1">
      <alignment vertical="center"/>
      <protection/>
    </xf>
    <xf numFmtId="0" fontId="13" fillId="0" borderId="0" xfId="719" applyFont="1" applyFill="1" applyBorder="1" applyAlignment="1">
      <alignment vertical="center"/>
      <protection/>
    </xf>
    <xf numFmtId="0" fontId="15" fillId="0" borderId="0" xfId="719" applyFont="1" applyFill="1" applyBorder="1" applyAlignment="1">
      <alignment vertical="center"/>
      <protection/>
    </xf>
    <xf numFmtId="0" fontId="16" fillId="0" borderId="0" xfId="719" applyFont="1" applyFill="1" applyBorder="1" applyAlignment="1">
      <alignment vertical="center"/>
      <protection/>
    </xf>
    <xf numFmtId="43" fontId="16" fillId="0" borderId="0" xfId="719" applyNumberFormat="1" applyFont="1" applyFill="1" applyBorder="1" applyAlignment="1">
      <alignment vertical="center"/>
      <protection/>
    </xf>
    <xf numFmtId="43" fontId="16" fillId="0" borderId="0" xfId="420" applyNumberFormat="1" applyFont="1" applyFill="1" applyBorder="1" applyAlignment="1">
      <alignment horizontal="center" vertical="center"/>
      <protection/>
    </xf>
    <xf numFmtId="0" fontId="16" fillId="0" borderId="0" xfId="719" applyFont="1" applyFill="1" applyBorder="1" applyAlignment="1">
      <alignment vertical="center" wrapText="1"/>
      <protection/>
    </xf>
    <xf numFmtId="183" fontId="16" fillId="0" borderId="0" xfId="719" applyNumberFormat="1" applyFont="1" applyFill="1" applyBorder="1" applyAlignment="1">
      <alignment vertical="center"/>
      <protection/>
    </xf>
    <xf numFmtId="0" fontId="16" fillId="0" borderId="0" xfId="422" applyFont="1" applyFill="1" applyAlignment="1">
      <alignment vertical="center"/>
      <protection/>
    </xf>
    <xf numFmtId="0" fontId="16" fillId="0" borderId="0" xfId="422" applyFont="1" applyFill="1" applyAlignment="1">
      <alignment vertical="center" wrapText="1"/>
      <protection/>
    </xf>
    <xf numFmtId="41" fontId="16" fillId="0" borderId="0" xfId="601" applyFont="1" applyFill="1" applyAlignment="1">
      <alignment vertical="center"/>
    </xf>
    <xf numFmtId="43" fontId="17" fillId="0" borderId="0" xfId="19" applyNumberFormat="1" applyFont="1" applyFill="1" applyAlignment="1">
      <alignment horizontal="center" vertical="center"/>
      <protection/>
    </xf>
    <xf numFmtId="0" fontId="18" fillId="0" borderId="19" xfId="420" applyFont="1" applyFill="1" applyBorder="1" applyAlignment="1">
      <alignment horizontal="center" vertical="center"/>
      <protection/>
    </xf>
    <xf numFmtId="0" fontId="18" fillId="0" borderId="20" xfId="420" applyFont="1" applyFill="1" applyBorder="1" applyAlignment="1" applyProtection="1">
      <alignment horizontal="center" vertical="center"/>
      <protection/>
    </xf>
    <xf numFmtId="0" fontId="18" fillId="0" borderId="20" xfId="420" applyFont="1" applyFill="1" applyBorder="1" applyAlignment="1" applyProtection="1">
      <alignment horizontal="center" vertical="center"/>
      <protection locked="0"/>
    </xf>
    <xf numFmtId="31" fontId="18" fillId="0" borderId="21" xfId="420" applyNumberFormat="1" applyFont="1" applyFill="1" applyBorder="1" applyAlignment="1" applyProtection="1">
      <alignment horizontal="center" vertical="center"/>
      <protection locked="0"/>
    </xf>
    <xf numFmtId="0" fontId="18" fillId="0" borderId="22" xfId="420" applyFont="1" applyFill="1" applyBorder="1" applyAlignment="1">
      <alignment horizontal="left" vertical="center"/>
      <protection/>
    </xf>
    <xf numFmtId="0" fontId="20" fillId="0" borderId="23" xfId="420" applyFont="1" applyFill="1" applyBorder="1" applyAlignment="1">
      <alignment horizontal="center" vertical="center"/>
      <protection/>
    </xf>
    <xf numFmtId="0" fontId="20" fillId="0" borderId="23" xfId="19" applyFont="1" applyFill="1" applyBorder="1" applyAlignment="1">
      <alignment horizontal="center" vertical="center" shrinkToFit="1"/>
      <protection/>
    </xf>
    <xf numFmtId="0" fontId="20" fillId="0" borderId="24" xfId="19" applyFont="1" applyFill="1" applyBorder="1" applyAlignment="1">
      <alignment horizontal="center" vertical="center" shrinkToFit="1"/>
      <protection/>
    </xf>
    <xf numFmtId="194" fontId="20" fillId="0" borderId="22" xfId="19" applyNumberFormat="1" applyFont="1" applyFill="1" applyBorder="1" applyAlignment="1">
      <alignment horizontal="left" vertical="center"/>
      <protection/>
    </xf>
    <xf numFmtId="0" fontId="20" fillId="0" borderId="23" xfId="420" applyFont="1" applyFill="1" applyBorder="1" applyAlignment="1">
      <alignment vertical="center"/>
      <protection/>
    </xf>
    <xf numFmtId="43" fontId="20" fillId="0" borderId="23" xfId="560" applyFont="1" applyFill="1" applyBorder="1" applyAlignment="1">
      <alignment horizontal="right" vertical="center"/>
    </xf>
    <xf numFmtId="43" fontId="20" fillId="0" borderId="24" xfId="560" applyFont="1" applyFill="1" applyBorder="1" applyAlignment="1">
      <alignment horizontal="right" vertical="center"/>
    </xf>
    <xf numFmtId="0" fontId="20" fillId="0" borderId="25" xfId="19" applyFont="1" applyFill="1" applyBorder="1" applyAlignment="1">
      <alignment horizontal="left" vertical="center"/>
      <protection/>
    </xf>
    <xf numFmtId="0" fontId="18" fillId="0" borderId="22" xfId="420" applyFont="1" applyFill="1" applyBorder="1" applyAlignment="1">
      <alignment horizontal="center" vertical="center"/>
      <protection/>
    </xf>
    <xf numFmtId="0" fontId="18" fillId="0" borderId="22" xfId="420" applyFont="1" applyFill="1" applyBorder="1" applyAlignment="1">
      <alignment vertical="center"/>
      <protection/>
    </xf>
    <xf numFmtId="0" fontId="20" fillId="0" borderId="22" xfId="420" applyFont="1" applyFill="1" applyBorder="1" applyAlignment="1">
      <alignment vertical="center"/>
      <protection/>
    </xf>
    <xf numFmtId="0" fontId="20" fillId="0" borderId="22" xfId="420" applyFont="1" applyFill="1" applyBorder="1" applyAlignment="1">
      <alignment horizontal="left" vertical="center"/>
      <protection/>
    </xf>
    <xf numFmtId="0" fontId="20" fillId="0" borderId="22" xfId="19" applyFont="1" applyFill="1" applyBorder="1" applyAlignment="1">
      <alignment horizontal="left" vertical="center" shrinkToFit="1"/>
      <protection/>
    </xf>
    <xf numFmtId="0" fontId="18" fillId="0" borderId="26" xfId="420" applyFont="1" applyFill="1" applyBorder="1" applyAlignment="1">
      <alignment horizontal="center" vertical="center"/>
      <protection/>
    </xf>
    <xf numFmtId="0" fontId="20" fillId="0" borderId="27" xfId="420" applyFont="1" applyFill="1" applyBorder="1" applyAlignment="1">
      <alignment horizontal="center" vertical="center"/>
      <protection/>
    </xf>
    <xf numFmtId="0" fontId="1" fillId="0" borderId="0" xfId="420" applyFont="1" applyFill="1" applyAlignment="1">
      <alignment vertical="center"/>
      <protection/>
    </xf>
    <xf numFmtId="0" fontId="18" fillId="0" borderId="0" xfId="420" applyFont="1" applyFill="1" applyBorder="1" applyAlignment="1">
      <alignment horizontal="right" vertical="center"/>
      <protection/>
    </xf>
    <xf numFmtId="0" fontId="20" fillId="0" borderId="23" xfId="420" applyFont="1" applyFill="1" applyBorder="1" applyAlignment="1">
      <alignment horizontal="left" vertical="center"/>
      <protection/>
    </xf>
    <xf numFmtId="0" fontId="20" fillId="0" borderId="22" xfId="19" applyFont="1" applyFill="1" applyBorder="1" applyAlignment="1">
      <alignment vertical="center" shrinkToFit="1"/>
      <protection/>
    </xf>
    <xf numFmtId="0" fontId="18" fillId="0" borderId="22" xfId="19" applyFont="1" applyFill="1" applyBorder="1" applyAlignment="1">
      <alignment vertical="center" shrinkToFit="1"/>
      <protection/>
    </xf>
    <xf numFmtId="31" fontId="18" fillId="0" borderId="20" xfId="420" applyNumberFormat="1" applyFont="1" applyFill="1" applyBorder="1" applyAlignment="1">
      <alignment horizontal="center" vertical="center"/>
      <protection/>
    </xf>
    <xf numFmtId="31" fontId="18" fillId="0" borderId="21" xfId="420" applyNumberFormat="1" applyFont="1" applyFill="1" applyBorder="1" applyAlignment="1">
      <alignment horizontal="center" vertical="center"/>
      <protection/>
    </xf>
    <xf numFmtId="194" fontId="18" fillId="0" borderId="22" xfId="19" applyNumberFormat="1" applyFont="1" applyFill="1" applyBorder="1" applyAlignment="1" quotePrefix="1">
      <alignment horizontal="left" vertical="center"/>
      <protection/>
    </xf>
    <xf numFmtId="194" fontId="18" fillId="0" borderId="22" xfId="19" applyNumberFormat="1" applyFont="1" applyFill="1" applyBorder="1" applyAlignment="1">
      <alignment horizontal="left" vertical="center"/>
      <protection/>
    </xf>
    <xf numFmtId="194" fontId="20" fillId="0" borderId="22" xfId="19" applyNumberFormat="1" applyFont="1" applyFill="1" applyBorder="1" applyAlignment="1" quotePrefix="1">
      <alignment horizontal="left" vertical="center"/>
      <protection/>
    </xf>
    <xf numFmtId="0" fontId="18" fillId="0" borderId="22" xfId="19" applyFont="1" applyFill="1" applyBorder="1" applyAlignment="1">
      <alignment horizontal="left" vertical="center"/>
      <protection/>
    </xf>
    <xf numFmtId="0" fontId="20" fillId="0" borderId="26" xfId="19" applyFont="1" applyFill="1" applyBorder="1" applyAlignment="1">
      <alignment horizontal="left" vertical="center"/>
      <protection/>
    </xf>
    <xf numFmtId="0" fontId="18" fillId="0" borderId="20" xfId="419" applyFont="1" applyFill="1" applyBorder="1" applyAlignment="1" applyProtection="1">
      <alignment horizontal="center" vertical="center"/>
      <protection hidden="1"/>
    </xf>
    <xf numFmtId="43" fontId="20" fillId="0" borderId="23" xfId="419" applyNumberFormat="1" applyFont="1" applyFill="1" applyBorder="1" applyAlignment="1">
      <alignment vertical="center"/>
      <protection/>
    </xf>
    <xf numFmtId="43" fontId="20" fillId="0" borderId="23" xfId="419" applyNumberFormat="1" applyFont="1" applyFill="1" applyBorder="1" applyAlignment="1">
      <alignment horizontal="left" vertical="center"/>
      <protection/>
    </xf>
    <xf numFmtId="0" fontId="20" fillId="0" borderId="22" xfId="19" applyFont="1" applyFill="1" applyBorder="1" applyAlignment="1" applyProtection="1">
      <alignment horizontal="left" vertical="center" wrapText="1"/>
      <protection locked="0"/>
    </xf>
    <xf numFmtId="0" fontId="20" fillId="0" borderId="22" xfId="19" applyFont="1" applyFill="1" applyBorder="1" applyAlignment="1" applyProtection="1">
      <alignment vertical="center" wrapText="1"/>
      <protection locked="0"/>
    </xf>
    <xf numFmtId="43" fontId="20" fillId="0" borderId="23" xfId="560" applyNumberFormat="1" applyFont="1" applyFill="1" applyBorder="1" applyAlignment="1">
      <alignment vertical="center"/>
    </xf>
    <xf numFmtId="0" fontId="18" fillId="0" borderId="28" xfId="420" applyFont="1" applyFill="1" applyBorder="1" applyAlignment="1">
      <alignment vertical="center"/>
      <protection/>
    </xf>
    <xf numFmtId="43" fontId="20" fillId="0" borderId="23" xfId="560" applyFont="1" applyFill="1" applyBorder="1" applyAlignment="1">
      <alignment vertical="center"/>
    </xf>
    <xf numFmtId="0" fontId="18" fillId="0" borderId="0" xfId="422" applyFont="1" applyFill="1" applyAlignment="1">
      <alignment horizontal="left" vertical="center"/>
      <protection/>
    </xf>
    <xf numFmtId="0" fontId="20" fillId="0" borderId="0" xfId="422" applyFont="1" applyFill="1" applyAlignment="1">
      <alignment vertical="center"/>
      <protection/>
    </xf>
    <xf numFmtId="49" fontId="20" fillId="0" borderId="0" xfId="422" applyNumberFormat="1" applyFont="1" applyFill="1" applyBorder="1" applyAlignment="1">
      <alignment horizontal="center" vertical="center"/>
      <protection/>
    </xf>
    <xf numFmtId="49" fontId="20" fillId="0" borderId="0" xfId="422" applyNumberFormat="1" applyFont="1" applyFill="1" applyBorder="1" applyAlignment="1">
      <alignment vertical="center"/>
      <protection/>
    </xf>
    <xf numFmtId="0" fontId="18" fillId="0" borderId="23" xfId="422" applyFont="1" applyFill="1" applyBorder="1" applyAlignment="1">
      <alignment horizontal="center" vertical="center" wrapText="1"/>
      <protection/>
    </xf>
    <xf numFmtId="0" fontId="20" fillId="0" borderId="22" xfId="422" applyFont="1" applyFill="1" applyBorder="1" applyAlignment="1">
      <alignment vertical="center"/>
      <protection/>
    </xf>
    <xf numFmtId="0" fontId="20" fillId="0" borderId="23" xfId="422" applyFont="1" applyFill="1" applyBorder="1" applyAlignment="1">
      <alignment vertical="center"/>
      <protection/>
    </xf>
    <xf numFmtId="43" fontId="20" fillId="0" borderId="23" xfId="560" applyFont="1" applyFill="1" applyBorder="1" applyAlignment="1">
      <alignment horizontal="right" vertical="center" wrapText="1"/>
    </xf>
    <xf numFmtId="0" fontId="18" fillId="0" borderId="23" xfId="19" applyFont="1" applyFill="1" applyBorder="1" applyAlignment="1">
      <alignment vertical="center" wrapText="1"/>
      <protection/>
    </xf>
    <xf numFmtId="43" fontId="20" fillId="0" borderId="24" xfId="560" applyFont="1" applyFill="1" applyBorder="1" applyAlignment="1" applyProtection="1">
      <alignment horizontal="right" vertical="center"/>
      <protection locked="0"/>
    </xf>
    <xf numFmtId="0" fontId="20" fillId="0" borderId="23" xfId="422" applyFont="1" applyFill="1" applyBorder="1" applyAlignment="1">
      <alignment horizontal="right" vertical="center"/>
      <protection/>
    </xf>
    <xf numFmtId="0" fontId="20" fillId="0" borderId="23" xfId="19" applyFont="1" applyFill="1" applyBorder="1" applyAlignment="1">
      <alignment vertical="center"/>
      <protection/>
    </xf>
    <xf numFmtId="0" fontId="20" fillId="0" borderId="23" xfId="422" applyFont="1" applyFill="1" applyBorder="1" applyAlignment="1">
      <alignment horizontal="center" vertical="center"/>
      <protection/>
    </xf>
    <xf numFmtId="0" fontId="18" fillId="0" borderId="23" xfId="19" applyFont="1" applyFill="1" applyBorder="1" applyAlignment="1">
      <alignment vertical="center"/>
      <protection/>
    </xf>
    <xf numFmtId="0" fontId="26" fillId="0" borderId="26" xfId="422" applyFont="1" applyFill="1" applyBorder="1" applyAlignment="1">
      <alignment horizontal="center" vertical="center"/>
      <protection/>
    </xf>
    <xf numFmtId="43" fontId="20" fillId="0" borderId="29" xfId="560" applyFont="1" applyFill="1" applyBorder="1" applyAlignment="1" applyProtection="1">
      <alignment horizontal="right" vertical="center"/>
      <protection locked="0"/>
    </xf>
    <xf numFmtId="0" fontId="20" fillId="0" borderId="22" xfId="19" applyFont="1" applyFill="1" applyBorder="1" applyAlignment="1">
      <alignment horizontal="left" vertical="center"/>
      <protection/>
    </xf>
    <xf numFmtId="0" fontId="18" fillId="0" borderId="0" xfId="420" applyFont="1" applyFill="1" applyBorder="1" applyAlignment="1">
      <alignment horizontal="left" vertical="center"/>
      <protection/>
    </xf>
    <xf numFmtId="204" fontId="20" fillId="0" borderId="22" xfId="421" applyNumberFormat="1" applyFont="1" applyFill="1" applyBorder="1" applyAlignment="1">
      <alignment vertical="center" wrapText="1" shrinkToFit="1"/>
      <protection/>
    </xf>
    <xf numFmtId="184" fontId="20" fillId="0" borderId="30" xfId="409" applyNumberFormat="1" applyFont="1" applyBorder="1" applyAlignment="1">
      <alignment horizontal="center" vertical="center" wrapText="1"/>
      <protection/>
    </xf>
    <xf numFmtId="184" fontId="20" fillId="0" borderId="30" xfId="410" applyNumberFormat="1" applyFont="1" applyBorder="1" applyAlignment="1">
      <alignment horizontal="center" vertical="center" wrapText="1"/>
      <protection/>
    </xf>
    <xf numFmtId="184" fontId="20" fillId="0" borderId="30" xfId="411" applyNumberFormat="1" applyFont="1" applyBorder="1" applyAlignment="1">
      <alignment horizontal="center" vertical="center" wrapText="1"/>
      <protection/>
    </xf>
    <xf numFmtId="184" fontId="20" fillId="0" borderId="30" xfId="412" applyNumberFormat="1" applyFont="1" applyBorder="1" applyAlignment="1">
      <alignment horizontal="center" vertical="center" wrapText="1"/>
      <protection/>
    </xf>
    <xf numFmtId="43" fontId="10" fillId="0" borderId="0" xfId="19" applyNumberFormat="1" applyFont="1" applyFill="1" applyAlignment="1">
      <alignment vertical="center"/>
      <protection/>
    </xf>
    <xf numFmtId="43" fontId="14" fillId="0" borderId="0" xfId="420" applyNumberFormat="1" applyFont="1" applyFill="1" applyAlignment="1">
      <alignment vertical="center"/>
      <protection/>
    </xf>
    <xf numFmtId="43" fontId="20" fillId="0" borderId="31" xfId="560" applyNumberFormat="1" applyFont="1" applyFill="1" applyBorder="1" applyAlignment="1">
      <alignment horizontal="center" vertical="center"/>
    </xf>
    <xf numFmtId="43" fontId="20" fillId="0" borderId="23" xfId="419" applyNumberFormat="1" applyFont="1" applyFill="1" applyBorder="1" applyAlignment="1">
      <alignment horizontal="center" vertical="center"/>
      <protection/>
    </xf>
    <xf numFmtId="184" fontId="20" fillId="0" borderId="23" xfId="413" applyNumberFormat="1" applyFont="1" applyBorder="1" applyAlignment="1">
      <alignment horizontal="center" vertical="center" wrapText="1"/>
      <protection/>
    </xf>
    <xf numFmtId="184" fontId="20" fillId="0" borderId="32" xfId="415" applyNumberFormat="1" applyFont="1" applyBorder="1" applyAlignment="1">
      <alignment horizontal="center" vertical="center" wrapText="1"/>
      <protection/>
    </xf>
    <xf numFmtId="43" fontId="16" fillId="0" borderId="0" xfId="420" applyNumberFormat="1" applyFont="1" applyFill="1" applyAlignment="1">
      <alignment vertical="center"/>
      <protection/>
    </xf>
    <xf numFmtId="0" fontId="66" fillId="0" borderId="0" xfId="719" applyFont="1" applyFill="1" applyBorder="1" applyAlignment="1">
      <alignment vertical="center"/>
      <protection/>
    </xf>
    <xf numFmtId="0" fontId="66" fillId="0" borderId="0" xfId="719" applyFont="1" applyFill="1" applyBorder="1" applyAlignment="1">
      <alignment horizontal="center" vertical="center"/>
      <protection/>
    </xf>
    <xf numFmtId="0" fontId="67" fillId="0" borderId="0" xfId="719" applyFont="1" applyFill="1" applyBorder="1" applyAlignment="1">
      <alignment vertical="center"/>
      <protection/>
    </xf>
    <xf numFmtId="0" fontId="66" fillId="0" borderId="0" xfId="420" applyFont="1" applyFill="1" applyBorder="1" applyAlignment="1">
      <alignment horizontal="right" vertical="center"/>
      <protection/>
    </xf>
    <xf numFmtId="0" fontId="66" fillId="0" borderId="0" xfId="719" applyFont="1" applyFill="1" applyBorder="1" applyAlignment="1">
      <alignment horizontal="right" vertical="center"/>
      <protection/>
    </xf>
    <xf numFmtId="0" fontId="10" fillId="0" borderId="0" xfId="719" applyFont="1" applyFill="1" applyBorder="1" applyAlignment="1">
      <alignment vertical="center"/>
      <protection/>
    </xf>
    <xf numFmtId="0" fontId="66" fillId="0" borderId="23" xfId="19" applyFont="1" applyFill="1" applyBorder="1" applyAlignment="1">
      <alignment horizontal="center" vertical="center" wrapText="1"/>
      <protection/>
    </xf>
    <xf numFmtId="0" fontId="66" fillId="0" borderId="23" xfId="19" applyFont="1" applyFill="1" applyBorder="1" applyAlignment="1">
      <alignment horizontal="center" vertical="center"/>
      <protection/>
    </xf>
    <xf numFmtId="0" fontId="66" fillId="0" borderId="22" xfId="19" applyFont="1" applyFill="1" applyBorder="1" applyAlignment="1">
      <alignment vertical="center"/>
      <protection/>
    </xf>
    <xf numFmtId="204" fontId="47" fillId="0" borderId="24" xfId="560" applyNumberFormat="1" applyFont="1" applyFill="1" applyBorder="1" applyAlignment="1">
      <alignment vertical="center"/>
    </xf>
    <xf numFmtId="0" fontId="67" fillId="0" borderId="22" xfId="19" applyFont="1" applyFill="1" applyBorder="1" applyAlignment="1">
      <alignment vertical="center"/>
      <protection/>
    </xf>
    <xf numFmtId="204" fontId="47" fillId="0" borderId="23" xfId="19" applyNumberFormat="1" applyFont="1" applyFill="1" applyBorder="1" applyAlignment="1" quotePrefix="1">
      <alignment horizontal="center" vertical="center"/>
      <protection/>
    </xf>
    <xf numFmtId="204" fontId="47" fillId="0" borderId="24" xfId="19" applyNumberFormat="1" applyFont="1" applyFill="1" applyBorder="1" applyAlignment="1" quotePrefix="1">
      <alignment horizontal="center" vertical="center"/>
      <protection/>
    </xf>
    <xf numFmtId="204" fontId="47" fillId="0" borderId="23" xfId="19" applyNumberFormat="1" applyFont="1" applyFill="1" applyBorder="1" applyAlignment="1">
      <alignment vertical="center"/>
      <protection/>
    </xf>
    <xf numFmtId="204" fontId="47" fillId="0" borderId="23" xfId="19" applyNumberFormat="1" applyFont="1" applyFill="1" applyBorder="1" applyAlignment="1">
      <alignment horizontal="right" vertical="center"/>
      <protection/>
    </xf>
    <xf numFmtId="0" fontId="67" fillId="0" borderId="22" xfId="19" applyFont="1" applyFill="1" applyBorder="1" applyAlignment="1">
      <alignment horizontal="left" vertical="center"/>
      <protection/>
    </xf>
    <xf numFmtId="0" fontId="67" fillId="0" borderId="22" xfId="19" applyFont="1" applyFill="1" applyBorder="1" applyAlignment="1">
      <alignment horizontal="left" vertical="center" wrapText="1"/>
      <protection/>
    </xf>
    <xf numFmtId="204" fontId="47" fillId="0" borderId="23" xfId="560" applyNumberFormat="1" applyFont="1" applyFill="1" applyBorder="1" applyAlignment="1">
      <alignment horizontal="right" vertical="center"/>
    </xf>
    <xf numFmtId="0" fontId="66" fillId="0" borderId="26" xfId="19" applyFont="1" applyFill="1" applyBorder="1" applyAlignment="1">
      <alignment vertical="center"/>
      <protection/>
    </xf>
    <xf numFmtId="0" fontId="68" fillId="0" borderId="0" xfId="719" applyFont="1" applyFill="1" applyBorder="1" applyAlignment="1">
      <alignment vertical="center"/>
      <protection/>
    </xf>
    <xf numFmtId="43" fontId="69" fillId="0" borderId="0" xfId="719" applyNumberFormat="1" applyFont="1" applyFill="1" applyBorder="1" applyAlignment="1">
      <alignment vertical="center"/>
      <protection/>
    </xf>
    <xf numFmtId="0" fontId="69" fillId="0" borderId="0" xfId="719" applyFont="1" applyFill="1" applyBorder="1" applyAlignment="1">
      <alignment vertical="center"/>
      <protection/>
    </xf>
    <xf numFmtId="204" fontId="47" fillId="0" borderId="24" xfId="560" applyNumberFormat="1" applyFont="1" applyFill="1" applyBorder="1" applyAlignment="1">
      <alignment horizontal="right" vertical="center"/>
    </xf>
    <xf numFmtId="0" fontId="18" fillId="0" borderId="0" xfId="420" applyFont="1" applyFill="1" applyBorder="1" applyAlignment="1">
      <alignment horizontal="left" vertical="center"/>
      <protection/>
    </xf>
    <xf numFmtId="184" fontId="20" fillId="0" borderId="23" xfId="413" applyNumberFormat="1" applyFont="1" applyBorder="1" applyAlignment="1">
      <alignment horizontal="center" vertical="center" wrapText="1"/>
      <protection/>
    </xf>
    <xf numFmtId="184" fontId="20" fillId="0" borderId="30" xfId="415" applyNumberFormat="1" applyFont="1" applyBorder="1" applyAlignment="1">
      <alignment horizontal="center" vertical="center" wrapText="1"/>
      <protection/>
    </xf>
    <xf numFmtId="184" fontId="20" fillId="0" borderId="23" xfId="415" applyNumberFormat="1" applyFont="1" applyBorder="1" applyAlignment="1">
      <alignment horizontal="center" vertical="center" wrapText="1"/>
      <protection/>
    </xf>
    <xf numFmtId="184" fontId="20" fillId="0" borderId="33" xfId="415" applyNumberFormat="1" applyFont="1" applyBorder="1" applyAlignment="1">
      <alignment horizontal="center" vertical="center" wrapText="1"/>
      <protection/>
    </xf>
    <xf numFmtId="184" fontId="20" fillId="0" borderId="30" xfId="413" applyNumberFormat="1" applyFont="1" applyBorder="1" applyAlignment="1">
      <alignment horizontal="center" vertical="center" wrapText="1"/>
      <protection/>
    </xf>
    <xf numFmtId="43" fontId="21" fillId="0" borderId="23" xfId="560" applyFont="1" applyFill="1" applyBorder="1" applyAlignment="1">
      <alignment horizontal="right" vertical="center"/>
    </xf>
    <xf numFmtId="43" fontId="48" fillId="0" borderId="23" xfId="560" applyFont="1" applyFill="1" applyBorder="1" applyAlignment="1">
      <alignment horizontal="right" vertical="center"/>
    </xf>
    <xf numFmtId="204" fontId="49" fillId="0" borderId="23" xfId="560" applyNumberFormat="1" applyFont="1" applyFill="1" applyBorder="1" applyAlignment="1">
      <alignment vertical="center"/>
    </xf>
    <xf numFmtId="204" fontId="49" fillId="0" borderId="24" xfId="560" applyNumberFormat="1" applyFont="1" applyFill="1" applyBorder="1" applyAlignment="1">
      <alignment vertical="center"/>
    </xf>
    <xf numFmtId="204" fontId="49" fillId="0" borderId="23" xfId="19" applyNumberFormat="1" applyFont="1" applyFill="1" applyBorder="1" applyAlignment="1">
      <alignment vertical="center"/>
      <protection/>
    </xf>
    <xf numFmtId="204" fontId="49" fillId="0" borderId="24" xfId="19" applyNumberFormat="1" applyFont="1" applyFill="1" applyBorder="1" applyAlignment="1">
      <alignment vertical="center"/>
      <protection/>
    </xf>
    <xf numFmtId="204" fontId="49" fillId="0" borderId="23" xfId="19" applyNumberFormat="1" applyFont="1" applyFill="1" applyBorder="1" applyAlignment="1">
      <alignment horizontal="right" vertical="center"/>
      <protection/>
    </xf>
    <xf numFmtId="204" fontId="49" fillId="0" borderId="27" xfId="560" applyNumberFormat="1" applyFont="1" applyFill="1" applyBorder="1" applyAlignment="1">
      <alignment vertical="center"/>
    </xf>
    <xf numFmtId="204" fontId="49" fillId="0" borderId="29" xfId="560" applyNumberFormat="1" applyFont="1" applyFill="1" applyBorder="1" applyAlignment="1">
      <alignment vertical="center"/>
    </xf>
    <xf numFmtId="204" fontId="49" fillId="0" borderId="23" xfId="560" applyNumberFormat="1" applyFont="1" applyFill="1" applyBorder="1" applyAlignment="1">
      <alignment horizontal="right" vertical="center"/>
    </xf>
    <xf numFmtId="204" fontId="49" fillId="0" borderId="24" xfId="560" applyNumberFormat="1" applyFont="1" applyFill="1" applyBorder="1" applyAlignment="1">
      <alignment horizontal="right" vertical="center"/>
    </xf>
    <xf numFmtId="43" fontId="26" fillId="0" borderId="27" xfId="422" applyNumberFormat="1" applyFont="1" applyFill="1" applyBorder="1" applyAlignment="1">
      <alignment vertical="center"/>
      <protection/>
    </xf>
    <xf numFmtId="43" fontId="26" fillId="0" borderId="27" xfId="560" applyFont="1" applyFill="1" applyBorder="1" applyAlignment="1">
      <alignment vertical="center"/>
    </xf>
    <xf numFmtId="43" fontId="21" fillId="0" borderId="24" xfId="560" applyFont="1" applyFill="1" applyBorder="1" applyAlignment="1">
      <alignment horizontal="right" vertical="center"/>
    </xf>
    <xf numFmtId="43" fontId="48" fillId="0" borderId="24" xfId="560" applyFont="1" applyFill="1" applyBorder="1" applyAlignment="1">
      <alignment horizontal="right" vertical="center"/>
    </xf>
    <xf numFmtId="43" fontId="48" fillId="0" borderId="27" xfId="560" applyFont="1" applyFill="1" applyBorder="1" applyAlignment="1">
      <alignment horizontal="right" vertical="center"/>
    </xf>
    <xf numFmtId="43" fontId="48" fillId="0" borderId="29" xfId="560" applyFont="1" applyFill="1" applyBorder="1" applyAlignment="1">
      <alignment horizontal="right" vertical="center"/>
    </xf>
    <xf numFmtId="43" fontId="21" fillId="0" borderId="27" xfId="560" applyFont="1" applyFill="1" applyBorder="1" applyAlignment="1">
      <alignment horizontal="right" vertical="center"/>
    </xf>
    <xf numFmtId="43" fontId="21" fillId="0" borderId="29" xfId="560" applyFont="1" applyFill="1" applyBorder="1" applyAlignment="1">
      <alignment horizontal="right" vertical="center"/>
    </xf>
    <xf numFmtId="43" fontId="18" fillId="0" borderId="27" xfId="560" applyFont="1" applyFill="1" applyBorder="1" applyAlignment="1">
      <alignment vertical="center"/>
    </xf>
    <xf numFmtId="0" fontId="20" fillId="0" borderId="27" xfId="19" applyFont="1" applyFill="1" applyBorder="1" applyAlignment="1">
      <alignment vertical="center"/>
      <protection/>
    </xf>
    <xf numFmtId="0" fontId="18" fillId="0" borderId="0" xfId="420" applyFont="1" applyFill="1" applyBorder="1" applyAlignment="1">
      <alignment horizontal="center" vertical="center"/>
      <protection/>
    </xf>
    <xf numFmtId="0" fontId="18" fillId="0" borderId="0" xfId="420" applyFont="1" applyFill="1" applyBorder="1" applyAlignment="1">
      <alignment horizontal="center" vertical="center"/>
      <protection/>
    </xf>
    <xf numFmtId="0" fontId="27" fillId="0" borderId="34" xfId="420" applyFont="1" applyFill="1" applyBorder="1" applyAlignment="1">
      <alignment horizontal="center" vertical="center"/>
      <protection/>
    </xf>
    <xf numFmtId="0" fontId="27" fillId="0" borderId="35" xfId="420" applyFont="1" applyFill="1" applyBorder="1" applyAlignment="1">
      <alignment horizontal="center" vertical="center"/>
      <protection/>
    </xf>
    <xf numFmtId="0" fontId="27" fillId="0" borderId="36" xfId="420" applyFont="1" applyFill="1" applyBorder="1" applyAlignment="1">
      <alignment horizontal="center" vertical="center"/>
      <protection/>
    </xf>
    <xf numFmtId="0" fontId="16" fillId="0" borderId="37" xfId="420" applyFont="1" applyFill="1" applyBorder="1" applyAlignment="1">
      <alignment horizontal="left" vertical="center"/>
      <protection/>
    </xf>
    <xf numFmtId="31" fontId="22" fillId="0" borderId="0" xfId="420" applyNumberFormat="1" applyFont="1" applyFill="1" applyBorder="1" applyAlignment="1" applyProtection="1">
      <alignment horizontal="center" vertical="center"/>
      <protection locked="0"/>
    </xf>
    <xf numFmtId="0" fontId="18" fillId="0" borderId="0" xfId="420" applyFont="1" applyFill="1" applyBorder="1" applyAlignment="1">
      <alignment horizontal="left" vertical="center"/>
      <protection/>
    </xf>
    <xf numFmtId="0" fontId="18" fillId="0" borderId="0" xfId="420" applyFont="1" applyFill="1" applyBorder="1" applyAlignment="1">
      <alignment horizontal="left" vertical="center"/>
      <protection/>
    </xf>
    <xf numFmtId="0" fontId="27" fillId="0" borderId="0" xfId="420" applyFont="1" applyFill="1" applyAlignment="1">
      <alignment horizontal="center" vertical="center"/>
      <protection/>
    </xf>
    <xf numFmtId="31" fontId="22" fillId="0" borderId="0" xfId="420" applyNumberFormat="1" applyFont="1" applyFill="1" applyBorder="1" applyAlignment="1">
      <alignment horizontal="center" vertical="center"/>
      <protection/>
    </xf>
    <xf numFmtId="31" fontId="0" fillId="0" borderId="0" xfId="420" applyNumberFormat="1" applyFont="1" applyFill="1" applyBorder="1" applyAlignment="1">
      <alignment horizontal="center" vertical="center"/>
      <protection/>
    </xf>
    <xf numFmtId="0" fontId="27" fillId="0" borderId="0" xfId="419" applyFont="1" applyFill="1" applyAlignment="1">
      <alignment horizontal="center" vertical="center"/>
      <protection/>
    </xf>
    <xf numFmtId="31" fontId="22" fillId="0" borderId="0" xfId="419" applyNumberFormat="1" applyFont="1" applyFill="1" applyBorder="1" applyAlignment="1">
      <alignment horizontal="center" vertical="center"/>
      <protection/>
    </xf>
    <xf numFmtId="43" fontId="22" fillId="0" borderId="0" xfId="419" applyNumberFormat="1" applyFont="1" applyFill="1" applyBorder="1" applyAlignment="1">
      <alignment horizontal="center" vertical="center"/>
      <protection/>
    </xf>
    <xf numFmtId="0" fontId="18" fillId="0" borderId="37" xfId="420" applyFont="1" applyFill="1" applyBorder="1" applyAlignment="1">
      <alignment horizontal="center" vertical="center"/>
      <protection/>
    </xf>
    <xf numFmtId="0" fontId="18" fillId="0" borderId="37" xfId="420" applyFont="1" applyFill="1" applyBorder="1" applyAlignment="1">
      <alignment horizontal="center" vertical="center"/>
      <protection/>
    </xf>
    <xf numFmtId="0" fontId="66" fillId="0" borderId="37" xfId="420" applyFont="1" applyFill="1" applyBorder="1" applyAlignment="1">
      <alignment horizontal="center" vertical="center"/>
      <protection/>
    </xf>
    <xf numFmtId="0" fontId="66" fillId="0" borderId="0" xfId="420" applyFont="1" applyFill="1" applyBorder="1" applyAlignment="1">
      <alignment horizontal="left" vertical="center"/>
      <protection/>
    </xf>
    <xf numFmtId="0" fontId="70" fillId="0" borderId="0" xfId="719" applyFont="1" applyFill="1" applyBorder="1" applyAlignment="1">
      <alignment horizontal="center" vertical="center"/>
      <protection/>
    </xf>
    <xf numFmtId="0" fontId="71" fillId="0" borderId="0" xfId="719" applyFont="1" applyFill="1" applyBorder="1" applyAlignment="1">
      <alignment horizontal="center" vertical="center"/>
      <protection/>
    </xf>
    <xf numFmtId="0" fontId="66" fillId="0" borderId="19" xfId="19" applyFont="1" applyFill="1" applyBorder="1" applyAlignment="1">
      <alignment horizontal="center" vertical="center" wrapText="1"/>
      <protection/>
    </xf>
    <xf numFmtId="0" fontId="66" fillId="0" borderId="38" xfId="19" applyFont="1" applyFill="1" applyBorder="1" applyAlignment="1">
      <alignment horizontal="center" vertical="center" wrapText="1"/>
      <protection/>
    </xf>
    <xf numFmtId="0" fontId="66" fillId="0" borderId="22" xfId="19" applyFont="1" applyFill="1" applyBorder="1" applyAlignment="1">
      <alignment horizontal="center" vertical="center" wrapText="1"/>
      <protection/>
    </xf>
    <xf numFmtId="0" fontId="66" fillId="0" borderId="39" xfId="19" applyFont="1" applyFill="1" applyBorder="1" applyAlignment="1">
      <alignment horizontal="center" vertical="center"/>
      <protection/>
    </xf>
    <xf numFmtId="0" fontId="66" fillId="0" borderId="40" xfId="19" applyFont="1" applyFill="1" applyBorder="1" applyAlignment="1">
      <alignment horizontal="center" vertical="center"/>
      <protection/>
    </xf>
    <xf numFmtId="0" fontId="66" fillId="0" borderId="41" xfId="19" applyFont="1" applyFill="1" applyBorder="1" applyAlignment="1">
      <alignment horizontal="center" vertical="center"/>
      <protection/>
    </xf>
    <xf numFmtId="0" fontId="66" fillId="0" borderId="32" xfId="19" applyFont="1" applyFill="1" applyBorder="1" applyAlignment="1">
      <alignment horizontal="center" vertical="center"/>
      <protection/>
    </xf>
    <xf numFmtId="0" fontId="66" fillId="0" borderId="42" xfId="19" applyFont="1" applyFill="1" applyBorder="1" applyAlignment="1">
      <alignment horizontal="center" vertical="center" wrapText="1"/>
      <protection/>
    </xf>
    <xf numFmtId="0" fontId="66" fillId="0" borderId="32" xfId="19" applyFont="1" applyFill="1" applyBorder="1" applyAlignment="1">
      <alignment horizontal="center" vertical="center" wrapText="1"/>
      <protection/>
    </xf>
    <xf numFmtId="0" fontId="66" fillId="0" borderId="43" xfId="19" applyFont="1" applyFill="1" applyBorder="1" applyAlignment="1">
      <alignment horizontal="center" vertical="center" wrapText="1"/>
      <protection/>
    </xf>
    <xf numFmtId="0" fontId="66" fillId="0" borderId="44" xfId="19" applyFont="1" applyFill="1" applyBorder="1" applyAlignment="1">
      <alignment horizontal="center" vertical="center" wrapText="1"/>
      <protection/>
    </xf>
    <xf numFmtId="49" fontId="20" fillId="0" borderId="0" xfId="422" applyNumberFormat="1" applyFont="1" applyFill="1" applyBorder="1" applyAlignment="1">
      <alignment horizontal="center" vertical="center"/>
      <protection/>
    </xf>
    <xf numFmtId="0" fontId="27" fillId="0" borderId="0" xfId="422" applyFont="1" applyFill="1" applyAlignment="1">
      <alignment horizontal="center" vertical="center"/>
      <protection/>
    </xf>
    <xf numFmtId="31" fontId="22" fillId="0" borderId="0" xfId="422" applyNumberFormat="1" applyFont="1" applyFill="1" applyAlignment="1">
      <alignment horizontal="center" vertical="center"/>
      <protection/>
    </xf>
    <xf numFmtId="0" fontId="18" fillId="0" borderId="20" xfId="422" applyFont="1" applyFill="1" applyBorder="1" applyAlignment="1">
      <alignment horizontal="center" vertical="center" wrapText="1"/>
      <protection/>
    </xf>
    <xf numFmtId="0" fontId="18" fillId="0" borderId="23" xfId="422" applyFont="1" applyFill="1" applyBorder="1" applyAlignment="1">
      <alignment horizontal="center" vertical="center" wrapText="1"/>
      <protection/>
    </xf>
    <xf numFmtId="0" fontId="18" fillId="0" borderId="21" xfId="422" applyFont="1" applyFill="1" applyBorder="1" applyAlignment="1">
      <alignment horizontal="center" vertical="center" wrapText="1"/>
      <protection/>
    </xf>
    <xf numFmtId="0" fontId="18" fillId="0" borderId="24" xfId="422" applyFont="1" applyFill="1" applyBorder="1" applyAlignment="1">
      <alignment horizontal="center" vertical="center" wrapText="1"/>
      <protection/>
    </xf>
    <xf numFmtId="0" fontId="18" fillId="0" borderId="19" xfId="422" applyFont="1" applyFill="1" applyBorder="1" applyAlignment="1">
      <alignment horizontal="center" vertical="center" wrapText="1"/>
      <protection/>
    </xf>
    <xf numFmtId="0" fontId="18" fillId="0" borderId="22" xfId="422" applyFont="1" applyFill="1" applyBorder="1" applyAlignment="1">
      <alignment horizontal="center" vertical="center" wrapText="1"/>
      <protection/>
    </xf>
    <xf numFmtId="0" fontId="18" fillId="0" borderId="20" xfId="422" applyFont="1" applyFill="1" applyBorder="1" applyAlignment="1">
      <alignment horizontal="center" vertical="center"/>
      <protection/>
    </xf>
  </cellXfs>
  <cellStyles count="722">
    <cellStyle name="Normal" xfId="0"/>
    <cellStyle name="?鹎%U龡&amp;H?_x0008__x001C__x001C_?_x0007__x0001__x0001_" xfId="15"/>
    <cellStyle name="?鹎%U龡&amp;H?_x0008__x001C__x001C_?_x0007__x0001__x0001_ 2" xfId="16"/>
    <cellStyle name="?鹎%U龡&amp;H?_x0008__x001C__x001C_?_x0007__x0001__x0001_ 3" xfId="17"/>
    <cellStyle name="?鹎%U龡&amp;H?_x0008__x001C__x001C_?_x0007__x0001__x0001_ 4" xfId="18"/>
    <cellStyle name="0,0&#13;&#10;NA&#13;&#10;" xfId="19"/>
    <cellStyle name="0,0&#13;&#10;NA&#13;&#10; 10" xfId="20"/>
    <cellStyle name="0,0&#13;&#10;NA&#13;&#10; 11" xfId="21"/>
    <cellStyle name="0,0&#13;&#10;NA&#13;&#10; 12" xfId="22"/>
    <cellStyle name="0,0&#13;&#10;NA&#13;&#10; 2" xfId="23"/>
    <cellStyle name="0,0&#13;&#10;NA&#13;&#10; 3" xfId="24"/>
    <cellStyle name="0,0&#13;&#10;NA&#13;&#10; 4" xfId="25"/>
    <cellStyle name="0,0&#13;&#10;NA&#13;&#10; 5" xfId="26"/>
    <cellStyle name="0,0&#13;&#10;NA&#13;&#10; 6" xfId="27"/>
    <cellStyle name="0,0&#13;&#10;NA&#13;&#10; 7" xfId="28"/>
    <cellStyle name="0,0&#13;&#10;NA&#13;&#10; 8" xfId="29"/>
    <cellStyle name="0,0&#13;&#10;NA&#13;&#10; 9" xfId="30"/>
    <cellStyle name="20% - 强调文字颜色 1" xfId="31"/>
    <cellStyle name="20% - 强调文字颜色 1 10" xfId="32"/>
    <cellStyle name="20% - 强调文字颜色 1 11" xfId="33"/>
    <cellStyle name="20% - 强调文字颜色 1 12" xfId="34"/>
    <cellStyle name="20% - 强调文字颜色 1 2"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2" xfId="47"/>
    <cellStyle name="20% - 强调文字颜色 2 3" xfId="48"/>
    <cellStyle name="20% - 强调文字颜色 2 4" xfId="49"/>
    <cellStyle name="20% - 强调文字颜色 2 5" xfId="50"/>
    <cellStyle name="20% - 强调文字颜色 2 6" xfId="51"/>
    <cellStyle name="20% - 强调文字颜色 2 7" xfId="52"/>
    <cellStyle name="20% - 强调文字颜色 2 8" xfId="53"/>
    <cellStyle name="20% - 强调文字颜色 2 9" xfId="54"/>
    <cellStyle name="20% - 强调文字颜色 3" xfId="55"/>
    <cellStyle name="20% - 强调文字颜色 3 10" xfId="56"/>
    <cellStyle name="20% - 强调文字颜色 3 11" xfId="57"/>
    <cellStyle name="20% - 强调文字颜色 3 12" xfId="58"/>
    <cellStyle name="20% - 强调文字颜色 3 2" xfId="59"/>
    <cellStyle name="20% - 强调文字颜色 3 3" xfId="60"/>
    <cellStyle name="20% - 强调文字颜色 3 4" xfId="61"/>
    <cellStyle name="20% - 强调文字颜色 3 5" xfId="62"/>
    <cellStyle name="20% - 强调文字颜色 3 6" xfId="63"/>
    <cellStyle name="20% - 强调文字颜色 3 7" xfId="64"/>
    <cellStyle name="20% - 强调文字颜色 3 8" xfId="65"/>
    <cellStyle name="20% - 强调文字颜色 3 9" xfId="66"/>
    <cellStyle name="20% - 强调文字颜色 4" xfId="67"/>
    <cellStyle name="20% - 强调文字颜色 4 10" xfId="68"/>
    <cellStyle name="20% - 强调文字颜色 4 11" xfId="69"/>
    <cellStyle name="20% - 强调文字颜色 4 12" xfId="70"/>
    <cellStyle name="20% - 强调文字颜色 4 2" xfId="71"/>
    <cellStyle name="20% - 强调文字颜色 4 3" xfId="72"/>
    <cellStyle name="20% - 强调文字颜色 4 4" xfId="73"/>
    <cellStyle name="20% - 强调文字颜色 4 5" xfId="74"/>
    <cellStyle name="20% - 强调文字颜色 4 6" xfId="75"/>
    <cellStyle name="20% - 强调文字颜色 4 7" xfId="76"/>
    <cellStyle name="20% - 强调文字颜色 4 8" xfId="77"/>
    <cellStyle name="20% - 强调文字颜色 4 9" xfId="78"/>
    <cellStyle name="20% - 强调文字颜色 5" xfId="79"/>
    <cellStyle name="20% - 强调文字颜色 5 10" xfId="80"/>
    <cellStyle name="20% - 强调文字颜色 5 11" xfId="81"/>
    <cellStyle name="20% - 强调文字颜色 5 12" xfId="82"/>
    <cellStyle name="20% - 强调文字颜色 5 2" xfId="83"/>
    <cellStyle name="20% - 强调文字颜色 5 3" xfId="84"/>
    <cellStyle name="20% - 强调文字颜色 5 4" xfId="85"/>
    <cellStyle name="20% - 强调文字颜色 5 5" xfId="86"/>
    <cellStyle name="20% - 强调文字颜色 5 6" xfId="87"/>
    <cellStyle name="20% - 强调文字颜色 5 7" xfId="88"/>
    <cellStyle name="20% - 强调文字颜色 5 8" xfId="89"/>
    <cellStyle name="20% - 强调文字颜色 5 9" xfId="90"/>
    <cellStyle name="20% - 强调文字颜色 6" xfId="91"/>
    <cellStyle name="20% - 强调文字颜色 6 10" xfId="92"/>
    <cellStyle name="20% - 强调文字颜色 6 11" xfId="93"/>
    <cellStyle name="20% - 强调文字颜色 6 12" xfId="94"/>
    <cellStyle name="20% - 强调文字颜色 6 2" xfId="95"/>
    <cellStyle name="20% - 强调文字颜色 6 3" xfId="96"/>
    <cellStyle name="20% - 强调文字颜色 6 4" xfId="97"/>
    <cellStyle name="20% - 强调文字颜色 6 5" xfId="98"/>
    <cellStyle name="20% - 强调文字颜色 6 6" xfId="99"/>
    <cellStyle name="20% - 强调文字颜色 6 7" xfId="100"/>
    <cellStyle name="20% - 强调文字颜色 6 8" xfId="101"/>
    <cellStyle name="20% - 强调文字颜色 6 9" xfId="102"/>
    <cellStyle name="40% - 强调文字颜色 1" xfId="103"/>
    <cellStyle name="40% - 强调文字颜色 1 10" xfId="104"/>
    <cellStyle name="40% - 强调文字颜色 1 11" xfId="105"/>
    <cellStyle name="40% - 强调文字颜色 1 12" xfId="106"/>
    <cellStyle name="40% - 强调文字颜色 1 2" xfId="107"/>
    <cellStyle name="40% - 强调文字颜色 1 3" xfId="108"/>
    <cellStyle name="40% - 强调文字颜色 1 4" xfId="109"/>
    <cellStyle name="40% - 强调文字颜色 1 5" xfId="110"/>
    <cellStyle name="40% - 强调文字颜色 1 6" xfId="111"/>
    <cellStyle name="40% - 强调文字颜色 1 7" xfId="112"/>
    <cellStyle name="40% - 强调文字颜色 1 8" xfId="113"/>
    <cellStyle name="40% - 强调文字颜色 1 9" xfId="114"/>
    <cellStyle name="40% - 强调文字颜色 2" xfId="115"/>
    <cellStyle name="40% - 强调文字颜色 2 10" xfId="116"/>
    <cellStyle name="40% - 强调文字颜色 2 11" xfId="117"/>
    <cellStyle name="40% - 强调文字颜色 2 12" xfId="118"/>
    <cellStyle name="40% - 强调文字颜色 2 2" xfId="119"/>
    <cellStyle name="40% - 强调文字颜色 2 3" xfId="120"/>
    <cellStyle name="40% - 强调文字颜色 2 4" xfId="121"/>
    <cellStyle name="40% - 强调文字颜色 2 5" xfId="122"/>
    <cellStyle name="40% - 强调文字颜色 2 6" xfId="123"/>
    <cellStyle name="40% - 强调文字颜色 2 7" xfId="124"/>
    <cellStyle name="40% - 强调文字颜色 2 8" xfId="125"/>
    <cellStyle name="40% - 强调文字颜色 2 9" xfId="126"/>
    <cellStyle name="40% - 强调文字颜色 3" xfId="127"/>
    <cellStyle name="40% - 强调文字颜色 3 10" xfId="128"/>
    <cellStyle name="40% - 强调文字颜色 3 11" xfId="129"/>
    <cellStyle name="40% - 强调文字颜色 3 12" xfId="130"/>
    <cellStyle name="40% - 强调文字颜色 3 2" xfId="131"/>
    <cellStyle name="40% - 强调文字颜色 3 3" xfId="132"/>
    <cellStyle name="40% - 强调文字颜色 3 4" xfId="133"/>
    <cellStyle name="40% - 强调文字颜色 3 5" xfId="134"/>
    <cellStyle name="40% - 强调文字颜色 3 6" xfId="135"/>
    <cellStyle name="40% - 强调文字颜色 3 7" xfId="136"/>
    <cellStyle name="40% - 强调文字颜色 3 8" xfId="137"/>
    <cellStyle name="40% - 强调文字颜色 3 9" xfId="138"/>
    <cellStyle name="40% - 强调文字颜色 4" xfId="139"/>
    <cellStyle name="40% - 强调文字颜色 4 10" xfId="140"/>
    <cellStyle name="40% - 强调文字颜色 4 11" xfId="141"/>
    <cellStyle name="40% - 强调文字颜色 4 12" xfId="142"/>
    <cellStyle name="40% - 强调文字颜色 4 2" xfId="143"/>
    <cellStyle name="40% - 强调文字颜色 4 3" xfId="144"/>
    <cellStyle name="40% - 强调文字颜色 4 4" xfId="145"/>
    <cellStyle name="40% - 强调文字颜色 4 5" xfId="146"/>
    <cellStyle name="40% - 强调文字颜色 4 6" xfId="147"/>
    <cellStyle name="40% - 强调文字颜色 4 7" xfId="148"/>
    <cellStyle name="40% - 强调文字颜色 4 8" xfId="149"/>
    <cellStyle name="40% - 强调文字颜色 4 9" xfId="150"/>
    <cellStyle name="40% - 强调文字颜色 5" xfId="151"/>
    <cellStyle name="40% - 强调文字颜色 5 10" xfId="152"/>
    <cellStyle name="40% - 强调文字颜色 5 11" xfId="153"/>
    <cellStyle name="40% - 强调文字颜色 5 12" xfId="154"/>
    <cellStyle name="40% - 强调文字颜色 5 2" xfId="155"/>
    <cellStyle name="40% - 强调文字颜色 5 3" xfId="156"/>
    <cellStyle name="40% - 强调文字颜色 5 4" xfId="157"/>
    <cellStyle name="40% - 强调文字颜色 5 5" xfId="158"/>
    <cellStyle name="40% - 强调文字颜色 5 6" xfId="159"/>
    <cellStyle name="40% - 强调文字颜色 5 7" xfId="160"/>
    <cellStyle name="40% - 强调文字颜色 5 8" xfId="161"/>
    <cellStyle name="40% - 强调文字颜色 5 9" xfId="162"/>
    <cellStyle name="40% - 强调文字颜色 6" xfId="163"/>
    <cellStyle name="40% - 强调文字颜色 6 10" xfId="164"/>
    <cellStyle name="40% - 强调文字颜色 6 11" xfId="165"/>
    <cellStyle name="40% - 强调文字颜色 6 12" xfId="166"/>
    <cellStyle name="40% - 强调文字颜色 6 2" xfId="167"/>
    <cellStyle name="40% - 强调文字颜色 6 3" xfId="168"/>
    <cellStyle name="40% - 强调文字颜色 6 4" xfId="169"/>
    <cellStyle name="40% - 强调文字颜色 6 5" xfId="170"/>
    <cellStyle name="40% - 强调文字颜色 6 6" xfId="171"/>
    <cellStyle name="40% - 强调文字颜色 6 7" xfId="172"/>
    <cellStyle name="40% - 强调文字颜色 6 8" xfId="173"/>
    <cellStyle name="40% - 强调文字颜色 6 9" xfId="174"/>
    <cellStyle name="60% - 强调文字颜色 1" xfId="175"/>
    <cellStyle name="60% - 强调文字颜色 1 10" xfId="176"/>
    <cellStyle name="60% - 强调文字颜色 1 11" xfId="177"/>
    <cellStyle name="60% - 强调文字颜色 1 12" xfId="178"/>
    <cellStyle name="60% - 强调文字颜色 1 2" xfId="179"/>
    <cellStyle name="60% - 强调文字颜色 1 3" xfId="180"/>
    <cellStyle name="60% - 强调文字颜色 1 4" xfId="181"/>
    <cellStyle name="60% - 强调文字颜色 1 5" xfId="182"/>
    <cellStyle name="60% - 强调文字颜色 1 6" xfId="183"/>
    <cellStyle name="60% - 强调文字颜色 1 7" xfId="184"/>
    <cellStyle name="60% - 强调文字颜色 1 8" xfId="185"/>
    <cellStyle name="60% - 强调文字颜色 1 9" xfId="186"/>
    <cellStyle name="60% - 强调文字颜色 2" xfId="187"/>
    <cellStyle name="60% - 强调文字颜色 2 10" xfId="188"/>
    <cellStyle name="60% - 强调文字颜色 2 11" xfId="189"/>
    <cellStyle name="60% - 强调文字颜色 2 12" xfId="190"/>
    <cellStyle name="60% - 强调文字颜色 2 2" xfId="191"/>
    <cellStyle name="60% - 强调文字颜色 2 3" xfId="192"/>
    <cellStyle name="60% - 强调文字颜色 2 4" xfId="193"/>
    <cellStyle name="60% - 强调文字颜色 2 5" xfId="194"/>
    <cellStyle name="60% - 强调文字颜色 2 6" xfId="195"/>
    <cellStyle name="60% - 强调文字颜色 2 7" xfId="196"/>
    <cellStyle name="60% - 强调文字颜色 2 8" xfId="197"/>
    <cellStyle name="60% - 强调文字颜色 2 9" xfId="198"/>
    <cellStyle name="60% - 强调文字颜色 3" xfId="199"/>
    <cellStyle name="60% - 强调文字颜色 3 10" xfId="200"/>
    <cellStyle name="60% - 强调文字颜色 3 11" xfId="201"/>
    <cellStyle name="60% - 强调文字颜色 3 12" xfId="202"/>
    <cellStyle name="60% - 强调文字颜色 3 2" xfId="203"/>
    <cellStyle name="60% - 强调文字颜色 3 3" xfId="204"/>
    <cellStyle name="60% - 强调文字颜色 3 4" xfId="205"/>
    <cellStyle name="60% - 强调文字颜色 3 5" xfId="206"/>
    <cellStyle name="60% - 强调文字颜色 3 6" xfId="207"/>
    <cellStyle name="60% - 强调文字颜色 3 7" xfId="208"/>
    <cellStyle name="60% - 强调文字颜色 3 8" xfId="209"/>
    <cellStyle name="60% - 强调文字颜色 3 9" xfId="210"/>
    <cellStyle name="60% - 强调文字颜色 4" xfId="211"/>
    <cellStyle name="60% - 强调文字颜色 4 10" xfId="212"/>
    <cellStyle name="60% - 强调文字颜色 4 11" xfId="213"/>
    <cellStyle name="60% - 强调文字颜色 4 12" xfId="214"/>
    <cellStyle name="60% - 强调文字颜色 4 2" xfId="215"/>
    <cellStyle name="60% - 强调文字颜色 4 3" xfId="216"/>
    <cellStyle name="60% - 强调文字颜色 4 4" xfId="217"/>
    <cellStyle name="60% - 强调文字颜色 4 5" xfId="218"/>
    <cellStyle name="60% - 强调文字颜色 4 6" xfId="219"/>
    <cellStyle name="60% - 强调文字颜色 4 7" xfId="220"/>
    <cellStyle name="60% - 强调文字颜色 4 8" xfId="221"/>
    <cellStyle name="60% - 强调文字颜色 4 9" xfId="222"/>
    <cellStyle name="60% - 强调文字颜色 5" xfId="223"/>
    <cellStyle name="60% - 强调文字颜色 5 10" xfId="224"/>
    <cellStyle name="60% - 强调文字颜色 5 11" xfId="225"/>
    <cellStyle name="60% - 强调文字颜色 5 12" xfId="226"/>
    <cellStyle name="60% - 强调文字颜色 5 2" xfId="227"/>
    <cellStyle name="60% - 强调文字颜色 5 3" xfId="228"/>
    <cellStyle name="60% - 强调文字颜色 5 4" xfId="229"/>
    <cellStyle name="60% - 强调文字颜色 5 5" xfId="230"/>
    <cellStyle name="60% - 强调文字颜色 5 6" xfId="231"/>
    <cellStyle name="60% - 强调文字颜色 5 7" xfId="232"/>
    <cellStyle name="60% - 强调文字颜色 5 8" xfId="233"/>
    <cellStyle name="60% - 强调文字颜色 5 9" xfId="234"/>
    <cellStyle name="60% - 强调文字颜色 6" xfId="235"/>
    <cellStyle name="60% - 强调文字颜色 6 10" xfId="236"/>
    <cellStyle name="60% - 强调文字颜色 6 11" xfId="237"/>
    <cellStyle name="60% - 强调文字颜色 6 12" xfId="238"/>
    <cellStyle name="60% - 强调文字颜色 6 2" xfId="239"/>
    <cellStyle name="60% - 强调文字颜色 6 3" xfId="240"/>
    <cellStyle name="60% - 强调文字颜色 6 4" xfId="241"/>
    <cellStyle name="60% - 强调文字颜色 6 5" xfId="242"/>
    <cellStyle name="60% - 强调文字颜色 6 6" xfId="243"/>
    <cellStyle name="60% - 强调文字颜色 6 7" xfId="244"/>
    <cellStyle name="60% - 强调文字颜色 6 8" xfId="245"/>
    <cellStyle name="60% - 强调文字颜色 6 9" xfId="246"/>
    <cellStyle name="Percent" xfId="247"/>
    <cellStyle name="百分比 10" xfId="248"/>
    <cellStyle name="百分比 11" xfId="249"/>
    <cellStyle name="百分比 12" xfId="250"/>
    <cellStyle name="百分比 13" xfId="251"/>
    <cellStyle name="百分比 14" xfId="252"/>
    <cellStyle name="百分比 15" xfId="253"/>
    <cellStyle name="百分比 2" xfId="254"/>
    <cellStyle name="百分比 3" xfId="255"/>
    <cellStyle name="百分比 4" xfId="256"/>
    <cellStyle name="百分比 5" xfId="257"/>
    <cellStyle name="百分比 6" xfId="258"/>
    <cellStyle name="百分比 7" xfId="259"/>
    <cellStyle name="百分比 8" xfId="260"/>
    <cellStyle name="百分比 9" xfId="261"/>
    <cellStyle name="标题" xfId="262"/>
    <cellStyle name="标题 1" xfId="263"/>
    <cellStyle name="标题 1 10" xfId="264"/>
    <cellStyle name="标题 1 11" xfId="265"/>
    <cellStyle name="标题 1 12" xfId="266"/>
    <cellStyle name="标题 1 13" xfId="267"/>
    <cellStyle name="标题 1 14" xfId="268"/>
    <cellStyle name="标题 1 15" xfId="269"/>
    <cellStyle name="标题 1 2" xfId="270"/>
    <cellStyle name="标题 1 3" xfId="271"/>
    <cellStyle name="标题 1 4" xfId="272"/>
    <cellStyle name="标题 1 5" xfId="273"/>
    <cellStyle name="标题 1 6" xfId="274"/>
    <cellStyle name="标题 1 7" xfId="275"/>
    <cellStyle name="标题 1 8" xfId="276"/>
    <cellStyle name="标题 1 9" xfId="277"/>
    <cellStyle name="标题 10" xfId="278"/>
    <cellStyle name="标题 11" xfId="279"/>
    <cellStyle name="标题 12" xfId="280"/>
    <cellStyle name="标题 13" xfId="281"/>
    <cellStyle name="标题 14" xfId="282"/>
    <cellStyle name="标题 15" xfId="283"/>
    <cellStyle name="标题 16" xfId="284"/>
    <cellStyle name="标题 17" xfId="285"/>
    <cellStyle name="标题 18" xfId="286"/>
    <cellStyle name="标题 2" xfId="287"/>
    <cellStyle name="标题 2 10" xfId="288"/>
    <cellStyle name="标题 2 11" xfId="289"/>
    <cellStyle name="标题 2 12" xfId="290"/>
    <cellStyle name="标题 2 13" xfId="291"/>
    <cellStyle name="标题 2 14" xfId="292"/>
    <cellStyle name="标题 2 15" xfId="293"/>
    <cellStyle name="标题 2 2" xfId="294"/>
    <cellStyle name="标题 2 3" xfId="295"/>
    <cellStyle name="标题 2 4" xfId="296"/>
    <cellStyle name="标题 2 5" xfId="297"/>
    <cellStyle name="标题 2 6" xfId="298"/>
    <cellStyle name="标题 2 7" xfId="299"/>
    <cellStyle name="标题 2 8" xfId="300"/>
    <cellStyle name="标题 2 9" xfId="301"/>
    <cellStyle name="标题 3" xfId="302"/>
    <cellStyle name="标题 3 10" xfId="303"/>
    <cellStyle name="标题 3 11" xfId="304"/>
    <cellStyle name="标题 3 12" xfId="305"/>
    <cellStyle name="标题 3 13" xfId="306"/>
    <cellStyle name="标题 3 14" xfId="307"/>
    <cellStyle name="标题 3 15" xfId="308"/>
    <cellStyle name="标题 3 2" xfId="309"/>
    <cellStyle name="标题 3 3" xfId="310"/>
    <cellStyle name="标题 3 4" xfId="311"/>
    <cellStyle name="标题 3 5" xfId="312"/>
    <cellStyle name="标题 3 6" xfId="313"/>
    <cellStyle name="标题 3 7" xfId="314"/>
    <cellStyle name="标题 3 8" xfId="315"/>
    <cellStyle name="标题 3 9" xfId="316"/>
    <cellStyle name="标题 4" xfId="317"/>
    <cellStyle name="标题 4 10" xfId="318"/>
    <cellStyle name="标题 4 11" xfId="319"/>
    <cellStyle name="标题 4 12" xfId="320"/>
    <cellStyle name="标题 4 13" xfId="321"/>
    <cellStyle name="标题 4 14" xfId="322"/>
    <cellStyle name="标题 4 15" xfId="323"/>
    <cellStyle name="标题 4 2" xfId="324"/>
    <cellStyle name="标题 4 3" xfId="325"/>
    <cellStyle name="标题 4 4" xfId="326"/>
    <cellStyle name="标题 4 5" xfId="327"/>
    <cellStyle name="标题 4 6" xfId="328"/>
    <cellStyle name="标题 4 7" xfId="329"/>
    <cellStyle name="标题 4 8" xfId="330"/>
    <cellStyle name="标题 4 9" xfId="331"/>
    <cellStyle name="标题 5" xfId="332"/>
    <cellStyle name="标题 6" xfId="333"/>
    <cellStyle name="标题 7" xfId="334"/>
    <cellStyle name="标题 8" xfId="335"/>
    <cellStyle name="标题 9" xfId="336"/>
    <cellStyle name="差" xfId="337"/>
    <cellStyle name="差 10" xfId="338"/>
    <cellStyle name="差 11" xfId="339"/>
    <cellStyle name="差 12" xfId="340"/>
    <cellStyle name="差 13" xfId="341"/>
    <cellStyle name="差 14" xfId="342"/>
    <cellStyle name="差 15" xfId="343"/>
    <cellStyle name="差 2" xfId="344"/>
    <cellStyle name="差 3" xfId="345"/>
    <cellStyle name="差 4" xfId="346"/>
    <cellStyle name="差 5" xfId="347"/>
    <cellStyle name="差 6" xfId="348"/>
    <cellStyle name="差 7" xfId="349"/>
    <cellStyle name="差 8" xfId="350"/>
    <cellStyle name="差 9" xfId="351"/>
    <cellStyle name="常规 10" xfId="352"/>
    <cellStyle name="常规 11" xfId="353"/>
    <cellStyle name="常规 12" xfId="354"/>
    <cellStyle name="常规 13" xfId="355"/>
    <cellStyle name="常规 14" xfId="356"/>
    <cellStyle name="常规 15" xfId="357"/>
    <cellStyle name="常规 16" xfId="358"/>
    <cellStyle name="常规 17" xfId="359"/>
    <cellStyle name="常规 18" xfId="360"/>
    <cellStyle name="常规 19" xfId="361"/>
    <cellStyle name="常规 2" xfId="362"/>
    <cellStyle name="常规 2 10" xfId="363"/>
    <cellStyle name="常规 2 11" xfId="364"/>
    <cellStyle name="常规 2 12" xfId="365"/>
    <cellStyle name="常规 2 13" xfId="366"/>
    <cellStyle name="常规 2 14" xfId="367"/>
    <cellStyle name="常规 2 15" xfId="368"/>
    <cellStyle name="常规 2 2" xfId="369"/>
    <cellStyle name="常规 2 3" xfId="370"/>
    <cellStyle name="常规 2 4" xfId="371"/>
    <cellStyle name="常规 2 5" xfId="372"/>
    <cellStyle name="常规 2 6" xfId="373"/>
    <cellStyle name="常规 2 7" xfId="374"/>
    <cellStyle name="常规 2 8" xfId="375"/>
    <cellStyle name="常规 2 9" xfId="376"/>
    <cellStyle name="常规 20" xfId="377"/>
    <cellStyle name="常规 3" xfId="378"/>
    <cellStyle name="常规 3 2" xfId="379"/>
    <cellStyle name="常规 3 3" xfId="380"/>
    <cellStyle name="常规 3 4" xfId="381"/>
    <cellStyle name="常规 4" xfId="382"/>
    <cellStyle name="常规 4 2" xfId="383"/>
    <cellStyle name="常规 4 3" xfId="384"/>
    <cellStyle name="常规 4 4" xfId="385"/>
    <cellStyle name="常规 5" xfId="386"/>
    <cellStyle name="常规 5 2" xfId="387"/>
    <cellStyle name="常规 5 3" xfId="388"/>
    <cellStyle name="常规 5 4" xfId="389"/>
    <cellStyle name="常规 6" xfId="390"/>
    <cellStyle name="常规 6 2" xfId="391"/>
    <cellStyle name="常规 6 2 2" xfId="392"/>
    <cellStyle name="常规 6 2 3" xfId="393"/>
    <cellStyle name="常规 6 2 4" xfId="394"/>
    <cellStyle name="常规 6 3" xfId="395"/>
    <cellStyle name="常规 6 3 2" xfId="396"/>
    <cellStyle name="常规 6 3 3" xfId="397"/>
    <cellStyle name="常规 6 3 4" xfId="398"/>
    <cellStyle name="常规 6 4" xfId="399"/>
    <cellStyle name="常规 6 5" xfId="400"/>
    <cellStyle name="常规 6 6" xfId="401"/>
    <cellStyle name="常规 7" xfId="402"/>
    <cellStyle name="常规 7 10" xfId="403"/>
    <cellStyle name="常规 7 11" xfId="404"/>
    <cellStyle name="常规 7 12" xfId="405"/>
    <cellStyle name="常规 7 13" xfId="406"/>
    <cellStyle name="常规 7 14" xfId="407"/>
    <cellStyle name="常规 7 15" xfId="408"/>
    <cellStyle name="常规 7 2" xfId="409"/>
    <cellStyle name="常规 7 3" xfId="410"/>
    <cellStyle name="常规 7 4" xfId="411"/>
    <cellStyle name="常规 7 5" xfId="412"/>
    <cellStyle name="常规 7 6" xfId="413"/>
    <cellStyle name="常规 7 7" xfId="414"/>
    <cellStyle name="常规 7 8" xfId="415"/>
    <cellStyle name="常规 7 9" xfId="416"/>
    <cellStyle name="常规 8" xfId="417"/>
    <cellStyle name="常规 9" xfId="418"/>
    <cellStyle name="常规_Bs&amp;Is2000-北旅年审披露报表-双披" xfId="419"/>
    <cellStyle name="常规_Cape M&amp;E Report" xfId="420"/>
    <cellStyle name="常规_模拟报表(第二版)" xfId="421"/>
    <cellStyle name="常规_资产损失与科研补充表修改2稿" xfId="422"/>
    <cellStyle name="Hyperlink" xfId="423"/>
    <cellStyle name="超链接 10" xfId="424"/>
    <cellStyle name="超链接 11" xfId="425"/>
    <cellStyle name="超链接 12" xfId="426"/>
    <cellStyle name="超链接 13" xfId="427"/>
    <cellStyle name="超链接 14" xfId="428"/>
    <cellStyle name="超链接 15" xfId="429"/>
    <cellStyle name="超链接 2" xfId="430"/>
    <cellStyle name="超链接 3" xfId="431"/>
    <cellStyle name="超链接 4" xfId="432"/>
    <cellStyle name="超链接 5" xfId="433"/>
    <cellStyle name="超链接 6" xfId="434"/>
    <cellStyle name="超链接 7" xfId="435"/>
    <cellStyle name="超链接 8" xfId="436"/>
    <cellStyle name="超链接 9" xfId="437"/>
    <cellStyle name="好" xfId="438"/>
    <cellStyle name="好 10" xfId="439"/>
    <cellStyle name="好 11" xfId="440"/>
    <cellStyle name="好 12" xfId="441"/>
    <cellStyle name="好 13" xfId="442"/>
    <cellStyle name="好 14" xfId="443"/>
    <cellStyle name="好 15" xfId="444"/>
    <cellStyle name="好 2" xfId="445"/>
    <cellStyle name="好 3" xfId="446"/>
    <cellStyle name="好 4" xfId="447"/>
    <cellStyle name="好 5" xfId="448"/>
    <cellStyle name="好 6" xfId="449"/>
    <cellStyle name="好 7" xfId="450"/>
    <cellStyle name="好 8" xfId="451"/>
    <cellStyle name="好 9" xfId="452"/>
    <cellStyle name="汇总" xfId="453"/>
    <cellStyle name="汇总 10" xfId="454"/>
    <cellStyle name="汇总 11" xfId="455"/>
    <cellStyle name="汇总 12" xfId="456"/>
    <cellStyle name="汇总 13" xfId="457"/>
    <cellStyle name="汇总 14" xfId="458"/>
    <cellStyle name="汇总 15" xfId="459"/>
    <cellStyle name="汇总 2" xfId="460"/>
    <cellStyle name="汇总 3" xfId="461"/>
    <cellStyle name="汇总 4" xfId="462"/>
    <cellStyle name="汇总 5" xfId="463"/>
    <cellStyle name="汇总 6" xfId="464"/>
    <cellStyle name="汇总 7" xfId="465"/>
    <cellStyle name="汇总 8" xfId="466"/>
    <cellStyle name="汇总 9" xfId="467"/>
    <cellStyle name="Currency" xfId="468"/>
    <cellStyle name="货币 10" xfId="469"/>
    <cellStyle name="货币 11" xfId="470"/>
    <cellStyle name="货币 12" xfId="471"/>
    <cellStyle name="货币 13" xfId="472"/>
    <cellStyle name="货币 14" xfId="473"/>
    <cellStyle name="货币 15" xfId="474"/>
    <cellStyle name="货币 2" xfId="475"/>
    <cellStyle name="货币 3" xfId="476"/>
    <cellStyle name="货币 4" xfId="477"/>
    <cellStyle name="货币 5" xfId="478"/>
    <cellStyle name="货币 6" xfId="479"/>
    <cellStyle name="货币 7" xfId="480"/>
    <cellStyle name="货币 8" xfId="481"/>
    <cellStyle name="货币 9" xfId="482"/>
    <cellStyle name="Currency [0]" xfId="483"/>
    <cellStyle name="计算" xfId="484"/>
    <cellStyle name="计算 10" xfId="485"/>
    <cellStyle name="计算 11" xfId="486"/>
    <cellStyle name="计算 12" xfId="487"/>
    <cellStyle name="计算 13" xfId="488"/>
    <cellStyle name="计算 14" xfId="489"/>
    <cellStyle name="计算 15" xfId="490"/>
    <cellStyle name="计算 2" xfId="491"/>
    <cellStyle name="计算 3" xfId="492"/>
    <cellStyle name="计算 4" xfId="493"/>
    <cellStyle name="计算 5" xfId="494"/>
    <cellStyle name="计算 6" xfId="495"/>
    <cellStyle name="计算 7" xfId="496"/>
    <cellStyle name="计算 8" xfId="497"/>
    <cellStyle name="计算 9" xfId="498"/>
    <cellStyle name="检查单元格" xfId="499"/>
    <cellStyle name="检查单元格 10" xfId="500"/>
    <cellStyle name="检查单元格 11" xfId="501"/>
    <cellStyle name="检查单元格 12" xfId="502"/>
    <cellStyle name="检查单元格 13" xfId="503"/>
    <cellStyle name="检查单元格 14" xfId="504"/>
    <cellStyle name="检查单元格 15" xfId="505"/>
    <cellStyle name="检查单元格 2" xfId="506"/>
    <cellStyle name="检查单元格 3" xfId="507"/>
    <cellStyle name="检查单元格 4" xfId="508"/>
    <cellStyle name="检查单元格 5" xfId="509"/>
    <cellStyle name="检查单元格 6" xfId="510"/>
    <cellStyle name="检查单元格 7" xfId="511"/>
    <cellStyle name="检查单元格 8" xfId="512"/>
    <cellStyle name="检查单元格 9" xfId="513"/>
    <cellStyle name="解释性文本" xfId="514"/>
    <cellStyle name="解释性文本 10" xfId="515"/>
    <cellStyle name="解释性文本 11" xfId="516"/>
    <cellStyle name="解释性文本 12" xfId="517"/>
    <cellStyle name="解释性文本 13" xfId="518"/>
    <cellStyle name="解释性文本 14" xfId="519"/>
    <cellStyle name="解释性文本 15" xfId="520"/>
    <cellStyle name="解释性文本 2" xfId="521"/>
    <cellStyle name="解释性文本 3" xfId="522"/>
    <cellStyle name="解释性文本 4" xfId="523"/>
    <cellStyle name="解释性文本 5" xfId="524"/>
    <cellStyle name="解释性文本 6" xfId="525"/>
    <cellStyle name="解释性文本 7" xfId="526"/>
    <cellStyle name="解释性文本 8" xfId="527"/>
    <cellStyle name="解释性文本 9" xfId="528"/>
    <cellStyle name="警告文本" xfId="529"/>
    <cellStyle name="警告文本 10" xfId="530"/>
    <cellStyle name="警告文本 11" xfId="531"/>
    <cellStyle name="警告文本 12" xfId="532"/>
    <cellStyle name="警告文本 13" xfId="533"/>
    <cellStyle name="警告文本 14" xfId="534"/>
    <cellStyle name="警告文本 15" xfId="535"/>
    <cellStyle name="警告文本 2" xfId="536"/>
    <cellStyle name="警告文本 3" xfId="537"/>
    <cellStyle name="警告文本 4" xfId="538"/>
    <cellStyle name="警告文本 5" xfId="539"/>
    <cellStyle name="警告文本 6" xfId="540"/>
    <cellStyle name="警告文本 7" xfId="541"/>
    <cellStyle name="警告文本 8" xfId="542"/>
    <cellStyle name="警告文本 9" xfId="543"/>
    <cellStyle name="链接单元格" xfId="544"/>
    <cellStyle name="链接单元格 10" xfId="545"/>
    <cellStyle name="链接单元格 11" xfId="546"/>
    <cellStyle name="链接单元格 12" xfId="547"/>
    <cellStyle name="链接单元格 13" xfId="548"/>
    <cellStyle name="链接单元格 14" xfId="549"/>
    <cellStyle name="链接单元格 15" xfId="550"/>
    <cellStyle name="链接单元格 2" xfId="551"/>
    <cellStyle name="链接单元格 3" xfId="552"/>
    <cellStyle name="链接单元格 4" xfId="553"/>
    <cellStyle name="链接单元格 5" xfId="554"/>
    <cellStyle name="链接单元格 6" xfId="555"/>
    <cellStyle name="链接单元格 7" xfId="556"/>
    <cellStyle name="链接单元格 8" xfId="557"/>
    <cellStyle name="链接单元格 9" xfId="558"/>
    <cellStyle name="普通_G9  (1)" xfId="559"/>
    <cellStyle name="Comma" xfId="560"/>
    <cellStyle name="千位分隔 10" xfId="561"/>
    <cellStyle name="千位分隔 11" xfId="562"/>
    <cellStyle name="千位分隔 12" xfId="563"/>
    <cellStyle name="千位分隔 13" xfId="564"/>
    <cellStyle name="千位分隔 14" xfId="565"/>
    <cellStyle name="千位分隔 15" xfId="566"/>
    <cellStyle name="千位分隔 16" xfId="567"/>
    <cellStyle name="千位分隔 2" xfId="568"/>
    <cellStyle name="千位分隔 2 10" xfId="569"/>
    <cellStyle name="千位分隔 2 11" xfId="570"/>
    <cellStyle name="千位分隔 2 12" xfId="571"/>
    <cellStyle name="千位分隔 2 13" xfId="572"/>
    <cellStyle name="千位分隔 2 14" xfId="573"/>
    <cellStyle name="千位分隔 2 15" xfId="574"/>
    <cellStyle name="千位分隔 2 2" xfId="575"/>
    <cellStyle name="千位分隔 2 3" xfId="576"/>
    <cellStyle name="千位分隔 2 4" xfId="577"/>
    <cellStyle name="千位分隔 2 5" xfId="578"/>
    <cellStyle name="千位分隔 2 6" xfId="579"/>
    <cellStyle name="千位分隔 2 7" xfId="580"/>
    <cellStyle name="千位分隔 2 8" xfId="581"/>
    <cellStyle name="千位分隔 2 9" xfId="582"/>
    <cellStyle name="千位分隔 3" xfId="583"/>
    <cellStyle name="千位分隔 3 2" xfId="584"/>
    <cellStyle name="千位分隔 3 2 2" xfId="585"/>
    <cellStyle name="千位分隔 3 2 3" xfId="586"/>
    <cellStyle name="千位分隔 3 2 4" xfId="587"/>
    <cellStyle name="千位分隔 3 3" xfId="588"/>
    <cellStyle name="千位分隔 3 3 2" xfId="589"/>
    <cellStyle name="千位分隔 3 3 3" xfId="590"/>
    <cellStyle name="千位分隔 3 3 4" xfId="591"/>
    <cellStyle name="千位分隔 3 4" xfId="592"/>
    <cellStyle name="千位分隔 3 5" xfId="593"/>
    <cellStyle name="千位分隔 3 6" xfId="594"/>
    <cellStyle name="千位分隔 4" xfId="595"/>
    <cellStyle name="千位分隔 5" xfId="596"/>
    <cellStyle name="千位分隔 6" xfId="597"/>
    <cellStyle name="千位分隔 7" xfId="598"/>
    <cellStyle name="千位分隔 8" xfId="599"/>
    <cellStyle name="千位分隔 9" xfId="600"/>
    <cellStyle name="Comma [0]" xfId="601"/>
    <cellStyle name="强调文字颜色 1" xfId="602"/>
    <cellStyle name="强调文字颜色 1 10" xfId="603"/>
    <cellStyle name="强调文字颜色 1 11" xfId="604"/>
    <cellStyle name="强调文字颜色 1 12" xfId="605"/>
    <cellStyle name="强调文字颜色 1 2" xfId="606"/>
    <cellStyle name="强调文字颜色 1 3" xfId="607"/>
    <cellStyle name="强调文字颜色 1 4" xfId="608"/>
    <cellStyle name="强调文字颜色 1 5" xfId="609"/>
    <cellStyle name="强调文字颜色 1 6" xfId="610"/>
    <cellStyle name="强调文字颜色 1 7" xfId="611"/>
    <cellStyle name="强调文字颜色 1 8" xfId="612"/>
    <cellStyle name="强调文字颜色 1 9" xfId="613"/>
    <cellStyle name="强调文字颜色 2" xfId="614"/>
    <cellStyle name="强调文字颜色 2 10" xfId="615"/>
    <cellStyle name="强调文字颜色 2 11" xfId="616"/>
    <cellStyle name="强调文字颜色 2 12" xfId="617"/>
    <cellStyle name="强调文字颜色 2 2" xfId="618"/>
    <cellStyle name="强调文字颜色 2 3" xfId="619"/>
    <cellStyle name="强调文字颜色 2 4" xfId="620"/>
    <cellStyle name="强调文字颜色 2 5" xfId="621"/>
    <cellStyle name="强调文字颜色 2 6" xfId="622"/>
    <cellStyle name="强调文字颜色 2 7" xfId="623"/>
    <cellStyle name="强调文字颜色 2 8" xfId="624"/>
    <cellStyle name="强调文字颜色 2 9" xfId="625"/>
    <cellStyle name="强调文字颜色 3" xfId="626"/>
    <cellStyle name="强调文字颜色 3 10" xfId="627"/>
    <cellStyle name="强调文字颜色 3 11" xfId="628"/>
    <cellStyle name="强调文字颜色 3 12" xfId="629"/>
    <cellStyle name="强调文字颜色 3 2" xfId="630"/>
    <cellStyle name="强调文字颜色 3 3" xfId="631"/>
    <cellStyle name="强调文字颜色 3 4" xfId="632"/>
    <cellStyle name="强调文字颜色 3 5" xfId="633"/>
    <cellStyle name="强调文字颜色 3 6" xfId="634"/>
    <cellStyle name="强调文字颜色 3 7" xfId="635"/>
    <cellStyle name="强调文字颜色 3 8" xfId="636"/>
    <cellStyle name="强调文字颜色 3 9" xfId="637"/>
    <cellStyle name="强调文字颜色 4" xfId="638"/>
    <cellStyle name="强调文字颜色 4 10" xfId="639"/>
    <cellStyle name="强调文字颜色 4 11" xfId="640"/>
    <cellStyle name="强调文字颜色 4 12" xfId="641"/>
    <cellStyle name="强调文字颜色 4 2" xfId="642"/>
    <cellStyle name="强调文字颜色 4 3" xfId="643"/>
    <cellStyle name="强调文字颜色 4 4" xfId="644"/>
    <cellStyle name="强调文字颜色 4 5" xfId="645"/>
    <cellStyle name="强调文字颜色 4 6" xfId="646"/>
    <cellStyle name="强调文字颜色 4 7" xfId="647"/>
    <cellStyle name="强调文字颜色 4 8" xfId="648"/>
    <cellStyle name="强调文字颜色 4 9" xfId="649"/>
    <cellStyle name="强调文字颜色 5" xfId="650"/>
    <cellStyle name="强调文字颜色 5 10" xfId="651"/>
    <cellStyle name="强调文字颜色 5 11" xfId="652"/>
    <cellStyle name="强调文字颜色 5 12" xfId="653"/>
    <cellStyle name="强调文字颜色 5 2" xfId="654"/>
    <cellStyle name="强调文字颜色 5 3" xfId="655"/>
    <cellStyle name="强调文字颜色 5 4" xfId="656"/>
    <cellStyle name="强调文字颜色 5 5" xfId="657"/>
    <cellStyle name="强调文字颜色 5 6" xfId="658"/>
    <cellStyle name="强调文字颜色 5 7" xfId="659"/>
    <cellStyle name="强调文字颜色 5 8" xfId="660"/>
    <cellStyle name="强调文字颜色 5 9" xfId="661"/>
    <cellStyle name="强调文字颜色 6" xfId="662"/>
    <cellStyle name="强调文字颜色 6 10" xfId="663"/>
    <cellStyle name="强调文字颜色 6 11" xfId="664"/>
    <cellStyle name="强调文字颜色 6 12" xfId="665"/>
    <cellStyle name="强调文字颜色 6 2" xfId="666"/>
    <cellStyle name="强调文字颜色 6 3" xfId="667"/>
    <cellStyle name="强调文字颜色 6 4" xfId="668"/>
    <cellStyle name="强调文字颜色 6 5" xfId="669"/>
    <cellStyle name="强调文字颜色 6 6" xfId="670"/>
    <cellStyle name="强调文字颜色 6 7" xfId="671"/>
    <cellStyle name="强调文字颜色 6 8" xfId="672"/>
    <cellStyle name="强调文字颜色 6 9" xfId="673"/>
    <cellStyle name="适中" xfId="674"/>
    <cellStyle name="适中 10" xfId="675"/>
    <cellStyle name="适中 11" xfId="676"/>
    <cellStyle name="适中 12" xfId="677"/>
    <cellStyle name="适中 13" xfId="678"/>
    <cellStyle name="适中 14" xfId="679"/>
    <cellStyle name="适中 15" xfId="680"/>
    <cellStyle name="适中 2" xfId="681"/>
    <cellStyle name="适中 3" xfId="682"/>
    <cellStyle name="适中 4" xfId="683"/>
    <cellStyle name="适中 5" xfId="684"/>
    <cellStyle name="适中 6" xfId="685"/>
    <cellStyle name="适中 7" xfId="686"/>
    <cellStyle name="适中 8" xfId="687"/>
    <cellStyle name="适中 9" xfId="688"/>
    <cellStyle name="输出" xfId="689"/>
    <cellStyle name="输出 10" xfId="690"/>
    <cellStyle name="输出 11" xfId="691"/>
    <cellStyle name="输出 12" xfId="692"/>
    <cellStyle name="输出 13" xfId="693"/>
    <cellStyle name="输出 14" xfId="694"/>
    <cellStyle name="输出 15" xfId="695"/>
    <cellStyle name="输出 2" xfId="696"/>
    <cellStyle name="输出 3" xfId="697"/>
    <cellStyle name="输出 4" xfId="698"/>
    <cellStyle name="输出 5" xfId="699"/>
    <cellStyle name="输出 6" xfId="700"/>
    <cellStyle name="输出 7" xfId="701"/>
    <cellStyle name="输出 8" xfId="702"/>
    <cellStyle name="输出 9" xfId="703"/>
    <cellStyle name="输入" xfId="704"/>
    <cellStyle name="输入 10" xfId="705"/>
    <cellStyle name="输入 11" xfId="706"/>
    <cellStyle name="输入 12" xfId="707"/>
    <cellStyle name="输入 13" xfId="708"/>
    <cellStyle name="输入 14" xfId="709"/>
    <cellStyle name="输入 15" xfId="710"/>
    <cellStyle name="输入 2" xfId="711"/>
    <cellStyle name="输入 3" xfId="712"/>
    <cellStyle name="输入 4" xfId="713"/>
    <cellStyle name="输入 5" xfId="714"/>
    <cellStyle name="输入 6" xfId="715"/>
    <cellStyle name="输入 7" xfId="716"/>
    <cellStyle name="输入 8" xfId="717"/>
    <cellStyle name="输入 9" xfId="718"/>
    <cellStyle name="样式 1" xfId="719"/>
    <cellStyle name="Followed Hyperlink" xfId="720"/>
    <cellStyle name="注释" xfId="721"/>
    <cellStyle name="注释 10" xfId="722"/>
    <cellStyle name="注释 11" xfId="723"/>
    <cellStyle name="注释 12" xfId="724"/>
    <cellStyle name="注释 13" xfId="725"/>
    <cellStyle name="注释 14" xfId="726"/>
    <cellStyle name="注释 15" xfId="727"/>
    <cellStyle name="注释 2" xfId="728"/>
    <cellStyle name="注释 3" xfId="729"/>
    <cellStyle name="注释 4" xfId="730"/>
    <cellStyle name="注释 5" xfId="731"/>
    <cellStyle name="注释 6" xfId="732"/>
    <cellStyle name="注释 7" xfId="733"/>
    <cellStyle name="注释 8" xfId="734"/>
    <cellStyle name="注释 9" xfId="7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65;&#19996;&#38498;2015&#24180;&#23457;\1.02&#22269;&#26377;&#20225;&#19994;&#24180;&#24230;&#23457;&#35745;&#25253;&#21578;&#27169;&#26495;&#65288;2015&#24180;&#24230;&#65289;-&#24635;&#37096;\1.2.1&#36130;&#21153;&#25253;&#34920;&#23457;&#35745;&#25253;&#21578;\3&#12289;&#36130;&#21153;&#25253;&#34920;&#65288;2015&#24180;&#242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200&#35797;&#31639;&#24179;&#34913;&#34920;&#21450;&#29616;&#37329;&#27969;&#37327;&#34920;&#27979;&#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合并资产表"/>
      <sheetName val="合并负债表"/>
      <sheetName val="合并利润表"/>
      <sheetName val="合并现金流量表"/>
      <sheetName val="合并所有者权益变动表 "/>
      <sheetName val="合并所有者权益变动表（续）"/>
      <sheetName val="合并资产减值准备情况表 "/>
      <sheetName val="资产表"/>
      <sheetName val="负债表"/>
      <sheetName val="利润表"/>
      <sheetName val="现金流量表"/>
      <sheetName val="所有者权益变动表"/>
      <sheetName val="所有者权益变动表（续）"/>
      <sheetName val="资产减值准备情况表"/>
    </sheetNames>
    <sheetDataSet>
      <sheetData sheetId="12">
        <row r="38">
          <cell r="M3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出资产负债表 "/>
      <sheetName val="报出利润表"/>
      <sheetName val="所有者权益变动表"/>
      <sheetName val="现金流量表"/>
      <sheetName val="流量表编制底稿a"/>
      <sheetName val="资产负债表"/>
      <sheetName val="利润表"/>
      <sheetName val="新星村镇银行业务状况表(年报)"/>
      <sheetName val="银行提供损益明细表(年报)"/>
      <sheetName val="资产负债试算平衡表"/>
      <sheetName val="利润试算平衡表"/>
      <sheetName val="期初调整分录"/>
      <sheetName val="本期调整分录（15年）"/>
      <sheetName val="调整分录（14年）"/>
      <sheetName val="业务状况表"/>
      <sheetName val="损益明细表"/>
    </sheetNames>
    <sheetDataSet>
      <sheetData sheetId="3">
        <row r="7">
          <cell r="D7">
            <v>125077103.51999974</v>
          </cell>
        </row>
        <row r="9">
          <cell r="D9">
            <v>148307163.58999997</v>
          </cell>
        </row>
        <row r="10">
          <cell r="D10">
            <v>65290975.12</v>
          </cell>
        </row>
        <row r="12">
          <cell r="D12">
            <v>137906929.04</v>
          </cell>
        </row>
        <row r="14">
          <cell r="D14">
            <v>84509084.49000001</v>
          </cell>
        </row>
        <row r="15">
          <cell r="D15">
            <v>16529391.55</v>
          </cell>
        </row>
        <row r="16">
          <cell r="D16">
            <v>12097897.01</v>
          </cell>
        </row>
        <row r="17">
          <cell r="D17">
            <v>7565268.409999997</v>
          </cell>
        </row>
        <row r="26">
          <cell r="D26">
            <v>3307225.04</v>
          </cell>
        </row>
      </sheetData>
      <sheetData sheetId="5">
        <row r="7">
          <cell r="C7">
            <v>10892542.96</v>
          </cell>
          <cell r="G7">
            <v>39564451.879999995</v>
          </cell>
        </row>
        <row r="8">
          <cell r="G8">
            <v>1896122548.34</v>
          </cell>
        </row>
        <row r="9">
          <cell r="C9">
            <v>283108387.25</v>
          </cell>
        </row>
        <row r="10">
          <cell r="C10">
            <v>349144608.23</v>
          </cell>
        </row>
        <row r="14">
          <cell r="C14">
            <v>315105000</v>
          </cell>
        </row>
        <row r="16">
          <cell r="C16">
            <v>10667696.51</v>
          </cell>
        </row>
        <row r="18">
          <cell r="C18">
            <v>5884700</v>
          </cell>
        </row>
        <row r="22">
          <cell r="G22">
            <v>650070.55</v>
          </cell>
        </row>
        <row r="23">
          <cell r="G23">
            <v>87773.22</v>
          </cell>
        </row>
        <row r="24">
          <cell r="G24">
            <v>3939382.97</v>
          </cell>
        </row>
        <row r="25">
          <cell r="G25">
            <v>30433345.58</v>
          </cell>
        </row>
        <row r="27">
          <cell r="C27">
            <v>142795.84</v>
          </cell>
        </row>
        <row r="30">
          <cell r="C30">
            <v>1146810000</v>
          </cell>
        </row>
        <row r="31">
          <cell r="C31">
            <v>105932180.13</v>
          </cell>
        </row>
        <row r="32">
          <cell r="C32">
            <v>56510000</v>
          </cell>
        </row>
        <row r="35">
          <cell r="G35">
            <v>6270000</v>
          </cell>
        </row>
        <row r="36">
          <cell r="G36">
            <v>77860782.38</v>
          </cell>
        </row>
        <row r="42">
          <cell r="C42">
            <v>51499356.92</v>
          </cell>
        </row>
        <row r="43">
          <cell r="C43">
            <v>5185848.52</v>
          </cell>
        </row>
        <row r="47">
          <cell r="C47">
            <v>3197351.13</v>
          </cell>
        </row>
        <row r="50">
          <cell r="C50">
            <v>929166.71</v>
          </cell>
        </row>
        <row r="51">
          <cell r="C51">
            <v>1193844.5</v>
          </cell>
          <cell r="G51">
            <v>12700583.89</v>
          </cell>
        </row>
        <row r="52">
          <cell r="G52">
            <v>4300000</v>
          </cell>
        </row>
        <row r="53">
          <cell r="G53">
            <v>41090724.9</v>
          </cell>
        </row>
        <row r="55">
          <cell r="C55">
            <v>10207882.05</v>
          </cell>
        </row>
      </sheetData>
      <sheetData sheetId="6">
        <row r="6">
          <cell r="C6">
            <v>130075194.77</v>
          </cell>
        </row>
        <row r="7">
          <cell r="C7">
            <v>24831454.06</v>
          </cell>
        </row>
        <row r="8">
          <cell r="C8">
            <v>89160.76</v>
          </cell>
        </row>
        <row r="13">
          <cell r="C13">
            <v>0</v>
          </cell>
        </row>
        <row r="15">
          <cell r="C15">
            <v>82905602.23</v>
          </cell>
        </row>
        <row r="16">
          <cell r="C16">
            <v>16066.66</v>
          </cell>
        </row>
        <row r="18">
          <cell r="C18">
            <v>15120.65</v>
          </cell>
        </row>
        <row r="19">
          <cell r="C19">
            <v>25492182.88</v>
          </cell>
        </row>
        <row r="20">
          <cell r="C20">
            <v>2042855.16</v>
          </cell>
        </row>
        <row r="21">
          <cell r="C21">
            <v>10000000</v>
          </cell>
        </row>
        <row r="23">
          <cell r="C23">
            <v>24</v>
          </cell>
        </row>
        <row r="24">
          <cell r="C24">
            <v>4373522.15</v>
          </cell>
        </row>
        <row r="29">
          <cell r="C29">
            <v>32605</v>
          </cell>
        </row>
        <row r="30">
          <cell r="C30">
            <v>0</v>
          </cell>
        </row>
        <row r="33">
          <cell r="C33">
            <v>7571232.46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5"/>
  </sheetPr>
  <dimension ref="A1:G140"/>
  <sheetViews>
    <sheetView tabSelected="1" view="pageBreakPreview" zoomScaleSheetLayoutView="100" zoomScalePageLayoutView="0" workbookViewId="0" topLeftCell="A1">
      <pane xSplit="2" ySplit="4" topLeftCell="C119" activePane="bottomRight" state="frozen"/>
      <selection pane="topLeft" activeCell="C77" sqref="C77"/>
      <selection pane="topRight" activeCell="C77" sqref="C77"/>
      <selection pane="bottomLeft" activeCell="C77" sqref="C77"/>
      <selection pane="bottomRight" activeCell="F133" sqref="F133"/>
    </sheetView>
  </sheetViews>
  <sheetFormatPr defaultColWidth="9.00390625" defaultRowHeight="14.25"/>
  <cols>
    <col min="1" max="1" width="52.625" style="3" customWidth="1"/>
    <col min="2" max="2" width="12.75390625" style="3" customWidth="1"/>
    <col min="3" max="3" width="23.00390625" style="3" customWidth="1"/>
    <col min="4" max="4" width="25.00390625" style="3" customWidth="1"/>
    <col min="5" max="5" width="14.625" style="3" customWidth="1"/>
    <col min="6" max="7" width="20.375" style="2" customWidth="1"/>
    <col min="8" max="16384" width="9.00390625" style="3" customWidth="1"/>
  </cols>
  <sheetData>
    <row r="1" spans="1:5" ht="26.25" customHeight="1">
      <c r="A1" s="159" t="s">
        <v>4</v>
      </c>
      <c r="B1" s="160"/>
      <c r="C1" s="160"/>
      <c r="D1" s="161"/>
      <c r="E1" s="1"/>
    </row>
    <row r="2" spans="1:5" ht="18.75" customHeight="1">
      <c r="A2" s="163">
        <v>42369</v>
      </c>
      <c r="B2" s="163"/>
      <c r="C2" s="163"/>
      <c r="D2" s="163"/>
      <c r="E2" s="4"/>
    </row>
    <row r="3" spans="1:7" s="5" customFormat="1" ht="15.75" customHeight="1" thickBot="1">
      <c r="A3" s="130" t="s">
        <v>427</v>
      </c>
      <c r="B3" s="57"/>
      <c r="C3" s="57"/>
      <c r="D3" s="58" t="s">
        <v>14</v>
      </c>
      <c r="E3" s="6"/>
      <c r="F3" s="6"/>
      <c r="G3" s="6"/>
    </row>
    <row r="4" spans="1:7" s="5" customFormat="1" ht="24" customHeight="1">
      <c r="A4" s="37" t="s">
        <v>15</v>
      </c>
      <c r="B4" s="38" t="s">
        <v>16</v>
      </c>
      <c r="C4" s="39" t="s">
        <v>17</v>
      </c>
      <c r="D4" s="40" t="s">
        <v>18</v>
      </c>
      <c r="E4" s="7"/>
      <c r="F4" s="8"/>
      <c r="G4" s="8"/>
    </row>
    <row r="5" spans="1:7" s="5" customFormat="1" ht="24" customHeight="1">
      <c r="A5" s="41" t="s">
        <v>10</v>
      </c>
      <c r="B5" s="42"/>
      <c r="C5" s="136"/>
      <c r="D5" s="149"/>
      <c r="E5" s="9"/>
      <c r="F5" s="10"/>
      <c r="G5" s="10"/>
    </row>
    <row r="6" spans="1:7" s="5" customFormat="1" ht="24" customHeight="1">
      <c r="A6" s="45" t="s">
        <v>315</v>
      </c>
      <c r="B6" s="42" t="s">
        <v>335</v>
      </c>
      <c r="C6" s="136">
        <f>'[2]资产负债表'!$C$7+'[2]资产负债表'!$C$9</f>
        <v>294000930.21</v>
      </c>
      <c r="D6" s="149">
        <v>356432265.66</v>
      </c>
      <c r="E6" s="9"/>
      <c r="F6" s="10"/>
      <c r="G6" s="10"/>
    </row>
    <row r="7" spans="1:7" s="5" customFormat="1" ht="24" customHeight="1">
      <c r="A7" s="45" t="s">
        <v>316</v>
      </c>
      <c r="B7" s="96" t="s">
        <v>334</v>
      </c>
      <c r="C7" s="136">
        <f>'[2]资产负债表'!$C$10</f>
        <v>349144608.23</v>
      </c>
      <c r="D7" s="149">
        <v>284585602.85</v>
      </c>
      <c r="E7" s="9"/>
      <c r="F7" s="10"/>
      <c r="G7" s="10"/>
    </row>
    <row r="8" spans="1:7" s="5" customFormat="1" ht="24" customHeight="1">
      <c r="A8" s="45" t="s">
        <v>19</v>
      </c>
      <c r="B8" s="42"/>
      <c r="C8" s="136"/>
      <c r="D8" s="149"/>
      <c r="E8" s="9"/>
      <c r="F8" s="10"/>
      <c r="G8" s="10"/>
    </row>
    <row r="9" spans="1:7" s="5" customFormat="1" ht="24" customHeight="1">
      <c r="A9" s="45" t="s">
        <v>20</v>
      </c>
      <c r="B9" s="46"/>
      <c r="C9" s="136"/>
      <c r="D9" s="149"/>
      <c r="E9" s="9"/>
      <c r="F9" s="10"/>
      <c r="G9" s="10"/>
    </row>
    <row r="10" spans="1:7" s="5" customFormat="1" ht="24" customHeight="1">
      <c r="A10" s="45" t="s">
        <v>242</v>
      </c>
      <c r="B10" s="46"/>
      <c r="C10" s="136"/>
      <c r="D10" s="149"/>
      <c r="E10" s="9"/>
      <c r="F10" s="10"/>
      <c r="G10" s="10"/>
    </row>
    <row r="11" spans="1:7" s="5" customFormat="1" ht="24" customHeight="1">
      <c r="A11" s="45" t="s">
        <v>243</v>
      </c>
      <c r="B11" s="42"/>
      <c r="C11" s="136"/>
      <c r="D11" s="149"/>
      <c r="E11" s="9"/>
      <c r="F11" s="10"/>
      <c r="G11" s="10"/>
    </row>
    <row r="12" spans="1:7" s="5" customFormat="1" ht="24" customHeight="1">
      <c r="A12" s="45" t="s">
        <v>21</v>
      </c>
      <c r="B12" s="46"/>
      <c r="C12" s="136"/>
      <c r="D12" s="149"/>
      <c r="E12" s="9"/>
      <c r="F12" s="10"/>
      <c r="G12" s="10"/>
    </row>
    <row r="13" spans="1:7" s="5" customFormat="1" ht="24" customHeight="1">
      <c r="A13" s="45" t="s">
        <v>22</v>
      </c>
      <c r="B13" s="97" t="s">
        <v>327</v>
      </c>
      <c r="C13" s="136">
        <f>'[2]资产负债表'!$C$16</f>
        <v>10667696.51</v>
      </c>
      <c r="D13" s="149">
        <v>3979050.51</v>
      </c>
      <c r="E13" s="9"/>
      <c r="F13" s="10"/>
      <c r="G13" s="10"/>
    </row>
    <row r="14" spans="1:7" s="5" customFormat="1" ht="24" customHeight="1">
      <c r="A14" s="45" t="s">
        <v>23</v>
      </c>
      <c r="B14" s="46"/>
      <c r="C14" s="136"/>
      <c r="D14" s="149"/>
      <c r="E14" s="9"/>
      <c r="F14" s="10"/>
      <c r="G14" s="10"/>
    </row>
    <row r="15" spans="1:7" s="5" customFormat="1" ht="24" customHeight="1">
      <c r="A15" s="45" t="s">
        <v>24</v>
      </c>
      <c r="B15" s="42"/>
      <c r="C15" s="136"/>
      <c r="D15" s="149"/>
      <c r="E15" s="9"/>
      <c r="F15" s="10"/>
      <c r="G15" s="10"/>
    </row>
    <row r="16" spans="1:7" s="5" customFormat="1" ht="24" customHeight="1">
      <c r="A16" s="45" t="s">
        <v>25</v>
      </c>
      <c r="B16" s="46"/>
      <c r="C16" s="136"/>
      <c r="D16" s="149"/>
      <c r="E16" s="9"/>
      <c r="F16" s="10"/>
      <c r="G16" s="10"/>
    </row>
    <row r="17" spans="1:7" s="5" customFormat="1" ht="24" customHeight="1">
      <c r="A17" s="45" t="s">
        <v>244</v>
      </c>
      <c r="B17" s="42"/>
      <c r="C17" s="136"/>
      <c r="D17" s="149"/>
      <c r="E17" s="9"/>
      <c r="F17" s="10"/>
      <c r="G17" s="10"/>
    </row>
    <row r="18" spans="1:7" s="5" customFormat="1" ht="24" customHeight="1">
      <c r="A18" s="45" t="s">
        <v>26</v>
      </c>
      <c r="B18" s="42"/>
      <c r="C18" s="136"/>
      <c r="D18" s="149"/>
      <c r="E18" s="9"/>
      <c r="F18" s="10"/>
      <c r="G18" s="10"/>
    </row>
    <row r="19" spans="1:7" s="5" customFormat="1" ht="24" customHeight="1">
      <c r="A19" s="45" t="s">
        <v>317</v>
      </c>
      <c r="B19" s="99" t="s">
        <v>328</v>
      </c>
      <c r="C19" s="136">
        <f>'[2]资产负债表'!$C$14+'[2]资产负债表'!$C$30+'[2]资产负债表'!$C$31-'[2]资产负债表'!$C$32</f>
        <v>1511337180.13</v>
      </c>
      <c r="D19" s="149">
        <v>1383430251.09</v>
      </c>
      <c r="E19" s="9"/>
      <c r="F19" s="10"/>
      <c r="G19" s="10"/>
    </row>
    <row r="20" spans="1:7" s="5" customFormat="1" ht="24" customHeight="1">
      <c r="A20" s="45" t="s">
        <v>27</v>
      </c>
      <c r="B20" s="46"/>
      <c r="C20" s="136"/>
      <c r="D20" s="149"/>
      <c r="E20" s="9"/>
      <c r="F20" s="10"/>
      <c r="G20" s="10"/>
    </row>
    <row r="21" spans="1:7" s="5" customFormat="1" ht="24" customHeight="1">
      <c r="A21" s="45" t="s">
        <v>28</v>
      </c>
      <c r="B21" s="98" t="s">
        <v>330</v>
      </c>
      <c r="C21" s="136">
        <f>'[2]资产负债表'!$C$18</f>
        <v>5884700</v>
      </c>
      <c r="D21" s="149">
        <v>1664036.3900000001</v>
      </c>
      <c r="E21" s="9"/>
      <c r="F21" s="10"/>
      <c r="G21" s="10"/>
    </row>
    <row r="22" spans="1:7" s="5" customFormat="1" ht="24" customHeight="1">
      <c r="A22" s="45" t="s">
        <v>29</v>
      </c>
      <c r="B22" s="46"/>
      <c r="C22" s="136"/>
      <c r="D22" s="149"/>
      <c r="E22" s="9"/>
      <c r="F22" s="10"/>
      <c r="G22" s="10"/>
    </row>
    <row r="23" spans="1:7" s="5" customFormat="1" ht="24" customHeight="1">
      <c r="A23" s="45" t="s">
        <v>30</v>
      </c>
      <c r="B23" s="42"/>
      <c r="C23" s="136"/>
      <c r="D23" s="149"/>
      <c r="E23" s="9"/>
      <c r="F23" s="10"/>
      <c r="G23" s="10"/>
    </row>
    <row r="24" spans="1:7" s="5" customFormat="1" ht="24" customHeight="1">
      <c r="A24" s="93" t="s">
        <v>264</v>
      </c>
      <c r="B24" s="46"/>
      <c r="C24" s="136"/>
      <c r="D24" s="149"/>
      <c r="E24" s="9"/>
      <c r="F24" s="10"/>
      <c r="G24" s="10"/>
    </row>
    <row r="25" spans="1:7" s="5" customFormat="1" ht="24" customHeight="1">
      <c r="A25" s="49" t="s">
        <v>265</v>
      </c>
      <c r="B25" s="42"/>
      <c r="C25" s="136"/>
      <c r="D25" s="149"/>
      <c r="E25" s="9"/>
      <c r="F25" s="10"/>
      <c r="G25" s="10"/>
    </row>
    <row r="26" spans="1:7" s="5" customFormat="1" ht="24" customHeight="1">
      <c r="A26" s="45" t="s">
        <v>245</v>
      </c>
      <c r="B26" s="42"/>
      <c r="C26" s="136"/>
      <c r="D26" s="149"/>
      <c r="E26" s="9"/>
      <c r="F26" s="10"/>
      <c r="G26" s="10"/>
    </row>
    <row r="27" spans="1:7" s="5" customFormat="1" ht="24" customHeight="1">
      <c r="A27" s="45" t="s">
        <v>31</v>
      </c>
      <c r="B27" s="46"/>
      <c r="C27" s="136"/>
      <c r="D27" s="149"/>
      <c r="E27" s="9"/>
      <c r="F27" s="10"/>
      <c r="G27" s="10"/>
    </row>
    <row r="28" spans="1:7" s="5" customFormat="1" ht="24" customHeight="1">
      <c r="A28" s="45" t="s">
        <v>32</v>
      </c>
      <c r="B28" s="104" t="s">
        <v>329</v>
      </c>
      <c r="C28" s="136">
        <f>'[2]资产负债表'!$C$27</f>
        <v>142795.84</v>
      </c>
      <c r="D28" s="149"/>
      <c r="E28" s="9"/>
      <c r="F28" s="10"/>
      <c r="G28" s="10"/>
    </row>
    <row r="29" spans="1:7" s="5" customFormat="1" ht="24" customHeight="1">
      <c r="A29" s="50" t="s">
        <v>12</v>
      </c>
      <c r="B29" s="46"/>
      <c r="C29" s="137">
        <f>SUM(C6:C23)+SUM(C26:C28)</f>
        <v>2171177910.92</v>
      </c>
      <c r="D29" s="150">
        <f>SUM(D6:D23)+SUM(D26:D28)</f>
        <v>2030091206.5</v>
      </c>
      <c r="E29" s="7"/>
      <c r="F29" s="10"/>
      <c r="G29" s="10"/>
    </row>
    <row r="30" spans="1:7" s="5" customFormat="1" ht="24" customHeight="1">
      <c r="A30" s="51" t="s">
        <v>13</v>
      </c>
      <c r="B30" s="42"/>
      <c r="C30" s="136"/>
      <c r="D30" s="149"/>
      <c r="E30" s="9"/>
      <c r="F30" s="10"/>
      <c r="G30" s="10"/>
    </row>
    <row r="31" spans="1:7" s="5" customFormat="1" ht="24" customHeight="1">
      <c r="A31" s="52" t="s">
        <v>33</v>
      </c>
      <c r="B31" s="46"/>
      <c r="C31" s="136"/>
      <c r="D31" s="149"/>
      <c r="E31" s="9"/>
      <c r="F31" s="10"/>
      <c r="G31" s="10"/>
    </row>
    <row r="32" spans="1:7" s="5" customFormat="1" ht="24" customHeight="1">
      <c r="A32" s="52" t="s">
        <v>34</v>
      </c>
      <c r="B32" s="42"/>
      <c r="C32" s="136"/>
      <c r="D32" s="149"/>
      <c r="E32" s="9"/>
      <c r="F32" s="10"/>
      <c r="G32" s="10"/>
    </row>
    <row r="33" spans="1:7" s="5" customFormat="1" ht="24" customHeight="1">
      <c r="A33" s="52" t="s">
        <v>35</v>
      </c>
      <c r="B33" s="46"/>
      <c r="C33" s="136"/>
      <c r="D33" s="149"/>
      <c r="E33" s="9"/>
      <c r="F33" s="10"/>
      <c r="G33" s="10"/>
    </row>
    <row r="34" spans="1:7" s="5" customFormat="1" ht="24" customHeight="1">
      <c r="A34" s="52" t="s">
        <v>36</v>
      </c>
      <c r="B34" s="42"/>
      <c r="C34" s="136"/>
      <c r="D34" s="149"/>
      <c r="E34" s="9"/>
      <c r="F34" s="10"/>
      <c r="G34" s="10"/>
    </row>
    <row r="35" spans="1:7" s="5" customFormat="1" ht="24" customHeight="1">
      <c r="A35" s="52" t="s">
        <v>37</v>
      </c>
      <c r="B35" s="46"/>
      <c r="C35" s="136"/>
      <c r="D35" s="149"/>
      <c r="E35" s="9"/>
      <c r="F35" s="10"/>
      <c r="G35" s="10"/>
    </row>
    <row r="36" spans="1:7" s="5" customFormat="1" ht="24" customHeight="1">
      <c r="A36" s="53" t="s">
        <v>38</v>
      </c>
      <c r="B36" s="42"/>
      <c r="C36" s="136"/>
      <c r="D36" s="149"/>
      <c r="E36" s="7"/>
      <c r="F36" s="11"/>
      <c r="G36" s="6"/>
    </row>
    <row r="37" spans="1:7" s="5" customFormat="1" ht="24" customHeight="1">
      <c r="A37" s="52" t="s">
        <v>39</v>
      </c>
      <c r="B37" s="131" t="s">
        <v>331</v>
      </c>
      <c r="C37" s="136">
        <f>'[2]资产负债表'!$C$42</f>
        <v>51499356.92</v>
      </c>
      <c r="D37" s="149">
        <v>50023556.92</v>
      </c>
      <c r="E37" s="9"/>
      <c r="F37" s="6"/>
      <c r="G37" s="6"/>
    </row>
    <row r="38" spans="1:7" s="5" customFormat="1" ht="24" customHeight="1">
      <c r="A38" s="54" t="s">
        <v>40</v>
      </c>
      <c r="B38" s="131" t="s">
        <v>331</v>
      </c>
      <c r="C38" s="136">
        <f>'[2]资产负债表'!$C$43</f>
        <v>5185848.52</v>
      </c>
      <c r="D38" s="149">
        <v>3142993.36</v>
      </c>
      <c r="E38" s="9"/>
      <c r="F38" s="6"/>
      <c r="G38" s="6"/>
    </row>
    <row r="39" spans="1:7" s="5" customFormat="1" ht="24" customHeight="1">
      <c r="A39" s="54" t="s">
        <v>41</v>
      </c>
      <c r="B39" s="131" t="s">
        <v>331</v>
      </c>
      <c r="C39" s="136">
        <f>C37-C38</f>
        <v>46313508.400000006</v>
      </c>
      <c r="D39" s="149">
        <f>D37-D38</f>
        <v>46880563.56</v>
      </c>
      <c r="E39" s="9"/>
      <c r="F39" s="6"/>
      <c r="G39" s="6"/>
    </row>
    <row r="40" spans="1:7" s="5" customFormat="1" ht="24" customHeight="1">
      <c r="A40" s="54" t="s">
        <v>42</v>
      </c>
      <c r="B40" s="42"/>
      <c r="C40" s="136"/>
      <c r="D40" s="149"/>
      <c r="E40" s="9"/>
      <c r="F40" s="6"/>
      <c r="G40" s="6"/>
    </row>
    <row r="41" spans="1:7" s="5" customFormat="1" ht="24" customHeight="1">
      <c r="A41" s="54" t="s">
        <v>43</v>
      </c>
      <c r="B41" s="131" t="s">
        <v>331</v>
      </c>
      <c r="C41" s="136">
        <f>C39-C40</f>
        <v>46313508.400000006</v>
      </c>
      <c r="D41" s="149">
        <f>D39-D40</f>
        <v>46880563.56</v>
      </c>
      <c r="E41" s="9"/>
      <c r="F41" s="101"/>
      <c r="G41" s="6"/>
    </row>
    <row r="42" spans="1:7" s="5" customFormat="1" ht="24" customHeight="1">
      <c r="A42" s="52" t="s">
        <v>44</v>
      </c>
      <c r="B42" s="42"/>
      <c r="C42" s="136"/>
      <c r="D42" s="149"/>
      <c r="E42" s="9"/>
      <c r="F42" s="6"/>
      <c r="G42" s="6"/>
    </row>
    <row r="43" spans="1:7" s="5" customFormat="1" ht="24" customHeight="1">
      <c r="A43" s="52" t="s">
        <v>45</v>
      </c>
      <c r="B43" s="46"/>
      <c r="C43" s="136"/>
      <c r="D43" s="149"/>
      <c r="E43" s="9"/>
      <c r="F43" s="6"/>
      <c r="G43" s="6"/>
    </row>
    <row r="44" spans="1:7" s="5" customFormat="1" ht="24" customHeight="1">
      <c r="A44" s="52" t="s">
        <v>46</v>
      </c>
      <c r="B44" s="42"/>
      <c r="C44" s="136"/>
      <c r="D44" s="149"/>
      <c r="E44" s="9"/>
      <c r="F44" s="6"/>
      <c r="G44" s="6"/>
    </row>
    <row r="45" spans="1:7" s="5" customFormat="1" ht="24" customHeight="1">
      <c r="A45" s="52" t="s">
        <v>47</v>
      </c>
      <c r="B45" s="46"/>
      <c r="C45" s="136"/>
      <c r="D45" s="149"/>
      <c r="E45" s="9"/>
      <c r="F45" s="6"/>
      <c r="G45" s="6"/>
    </row>
    <row r="46" spans="1:7" s="5" customFormat="1" ht="24" customHeight="1">
      <c r="A46" s="52" t="s">
        <v>48</v>
      </c>
      <c r="B46" s="42"/>
      <c r="C46" s="136"/>
      <c r="D46" s="149"/>
      <c r="E46" s="9"/>
      <c r="F46" s="6"/>
      <c r="G46" s="6"/>
    </row>
    <row r="47" spans="1:7" s="5" customFormat="1" ht="24" customHeight="1">
      <c r="A47" s="52" t="s">
        <v>49</v>
      </c>
      <c r="B47" s="132" t="s">
        <v>332</v>
      </c>
      <c r="C47" s="136">
        <f>'[2]资产负债表'!$C$50</f>
        <v>929166.71</v>
      </c>
      <c r="D47" s="149">
        <v>1197916.67</v>
      </c>
      <c r="E47" s="9"/>
      <c r="F47" s="6"/>
      <c r="G47" s="6"/>
    </row>
    <row r="48" spans="1:7" s="5" customFormat="1" ht="24" customHeight="1">
      <c r="A48" s="52" t="s">
        <v>50</v>
      </c>
      <c r="B48" s="42"/>
      <c r="C48" s="136"/>
      <c r="D48" s="149"/>
      <c r="E48" s="9"/>
      <c r="F48" s="6"/>
      <c r="G48" s="6"/>
    </row>
    <row r="49" spans="1:7" s="5" customFormat="1" ht="24" customHeight="1">
      <c r="A49" s="52" t="s">
        <v>51</v>
      </c>
      <c r="B49" s="46"/>
      <c r="C49" s="136"/>
      <c r="D49" s="149"/>
      <c r="E49" s="9"/>
      <c r="F49" s="6"/>
      <c r="G49" s="6"/>
    </row>
    <row r="50" spans="1:7" s="5" customFormat="1" ht="24" customHeight="1">
      <c r="A50" s="52" t="s">
        <v>52</v>
      </c>
      <c r="B50" s="133" t="s">
        <v>333</v>
      </c>
      <c r="C50" s="136">
        <f>'[2]资产负债表'!$C$51</f>
        <v>1193844.5</v>
      </c>
      <c r="D50" s="149">
        <v>126635.09</v>
      </c>
      <c r="E50" s="9"/>
      <c r="F50" s="6"/>
      <c r="G50" s="6"/>
    </row>
    <row r="51" spans="1:7" s="5" customFormat="1" ht="24" customHeight="1">
      <c r="A51" s="52" t="s">
        <v>53</v>
      </c>
      <c r="B51" s="105" t="s">
        <v>428</v>
      </c>
      <c r="C51" s="136">
        <f>'[2]资产负债表'!$C$55</f>
        <v>10207882.05</v>
      </c>
      <c r="D51" s="149">
        <v>8052649.37</v>
      </c>
      <c r="E51" s="9"/>
      <c r="F51" s="101">
        <f>C51-D51</f>
        <v>2155232.6800000006</v>
      </c>
      <c r="G51" s="6"/>
    </row>
    <row r="52" spans="1:7" s="5" customFormat="1" ht="24" customHeight="1">
      <c r="A52" s="52" t="s">
        <v>326</v>
      </c>
      <c r="B52" s="134" t="s">
        <v>429</v>
      </c>
      <c r="C52" s="136">
        <f>'[2]资产负债表'!$C$47</f>
        <v>3197351.13</v>
      </c>
      <c r="D52" s="149">
        <v>516062.17</v>
      </c>
      <c r="E52" s="9"/>
      <c r="F52" s="6"/>
      <c r="G52" s="6"/>
    </row>
    <row r="53" spans="1:7" s="5" customFormat="1" ht="24" customHeight="1">
      <c r="A53" s="52" t="s">
        <v>54</v>
      </c>
      <c r="B53" s="42"/>
      <c r="C53" s="136"/>
      <c r="D53" s="149"/>
      <c r="E53" s="9"/>
      <c r="F53" s="6"/>
      <c r="G53" s="6"/>
    </row>
    <row r="54" spans="1:7" s="5" customFormat="1" ht="24" customHeight="1">
      <c r="A54" s="52" t="s">
        <v>55</v>
      </c>
      <c r="B54" s="46"/>
      <c r="C54" s="136"/>
      <c r="D54" s="149"/>
      <c r="E54" s="9"/>
      <c r="F54" s="6"/>
      <c r="G54" s="6"/>
    </row>
    <row r="55" spans="1:7" s="5" customFormat="1" ht="24" customHeight="1">
      <c r="A55" s="50" t="s">
        <v>56</v>
      </c>
      <c r="B55" s="42"/>
      <c r="C55" s="137">
        <f>SUM(C31:C36)+SUM(C41:C53)</f>
        <v>61841752.790000014</v>
      </c>
      <c r="D55" s="150">
        <f>SUM(D31:D36)+SUM(D41:D53)</f>
        <v>56773826.86000001</v>
      </c>
      <c r="E55" s="9"/>
      <c r="F55" s="6"/>
      <c r="G55" s="6"/>
    </row>
    <row r="56" spans="1:7" s="5" customFormat="1" ht="24" customHeight="1" thickBot="1">
      <c r="A56" s="55" t="s">
        <v>57</v>
      </c>
      <c r="B56" s="56"/>
      <c r="C56" s="151">
        <f>C29+C55</f>
        <v>2233019663.71</v>
      </c>
      <c r="D56" s="152">
        <f>D29+D55</f>
        <v>2086865033.36</v>
      </c>
      <c r="E56" s="9"/>
      <c r="F56" s="6"/>
      <c r="G56" s="6"/>
    </row>
    <row r="57" spans="1:7" ht="21" customHeight="1">
      <c r="A57" s="162"/>
      <c r="B57" s="162"/>
      <c r="C57" s="162"/>
      <c r="D57" s="162"/>
      <c r="E57" s="9"/>
      <c r="F57" s="6"/>
      <c r="G57" s="6"/>
    </row>
    <row r="58" spans="1:7" s="5" customFormat="1" ht="26.25" customHeight="1">
      <c r="A58" s="159" t="s">
        <v>237</v>
      </c>
      <c r="B58" s="160"/>
      <c r="C58" s="160"/>
      <c r="D58" s="161"/>
      <c r="E58" s="9"/>
      <c r="F58" s="6"/>
      <c r="G58" s="6"/>
    </row>
    <row r="59" spans="1:7" s="5" customFormat="1" ht="24" customHeight="1">
      <c r="A59" s="163">
        <f>A2</f>
        <v>42369</v>
      </c>
      <c r="B59" s="163"/>
      <c r="C59" s="163"/>
      <c r="D59" s="163"/>
      <c r="E59" s="12"/>
      <c r="F59" s="2"/>
      <c r="G59" s="2"/>
    </row>
    <row r="60" spans="1:7" s="5" customFormat="1" ht="15" customHeight="1" thickBot="1">
      <c r="A60" s="94" t="str">
        <f>A3</f>
        <v>编制单位：铁岭新星村镇银行股份有限公司</v>
      </c>
      <c r="B60" s="57"/>
      <c r="C60" s="57"/>
      <c r="D60" s="58" t="s">
        <v>14</v>
      </c>
      <c r="E60" s="1"/>
      <c r="F60" s="6"/>
      <c r="G60" s="6"/>
    </row>
    <row r="61" spans="1:7" ht="16.5" customHeight="1">
      <c r="A61" s="37" t="s">
        <v>15</v>
      </c>
      <c r="B61" s="38" t="s">
        <v>16</v>
      </c>
      <c r="C61" s="39" t="s">
        <v>17</v>
      </c>
      <c r="D61" s="40" t="s">
        <v>18</v>
      </c>
      <c r="E61" s="4"/>
      <c r="F61" s="6"/>
      <c r="G61" s="6"/>
    </row>
    <row r="62" spans="1:7" ht="16.5" customHeight="1">
      <c r="A62" s="41" t="s">
        <v>59</v>
      </c>
      <c r="B62" s="42"/>
      <c r="C62" s="136"/>
      <c r="D62" s="149"/>
      <c r="E62" s="13"/>
      <c r="F62" s="6"/>
      <c r="G62" s="6"/>
    </row>
    <row r="63" spans="1:5" ht="16.5" customHeight="1">
      <c r="A63" s="45" t="s">
        <v>58</v>
      </c>
      <c r="B63" s="42"/>
      <c r="C63" s="136"/>
      <c r="D63" s="149"/>
      <c r="E63" s="14"/>
    </row>
    <row r="64" spans="1:5" ht="16.5" customHeight="1">
      <c r="A64" s="45" t="s">
        <v>63</v>
      </c>
      <c r="B64" s="42"/>
      <c r="C64" s="136"/>
      <c r="D64" s="149"/>
      <c r="E64" s="15"/>
    </row>
    <row r="65" spans="1:5" ht="16.5" customHeight="1">
      <c r="A65" s="45" t="s">
        <v>64</v>
      </c>
      <c r="B65" s="132" t="s">
        <v>430</v>
      </c>
      <c r="C65" s="136">
        <f>'[2]资产负债表'!$G$7+'[2]资产负债表'!$G$8+'[2]资产负债表'!$G$35+'[2]资产负债表'!$G$36</f>
        <v>2019817782.6</v>
      </c>
      <c r="D65" s="149">
        <v>1894740679.0800002</v>
      </c>
      <c r="E65" s="9"/>
    </row>
    <row r="66" spans="1:5" ht="16.5" customHeight="1">
      <c r="A66" s="45" t="s">
        <v>65</v>
      </c>
      <c r="B66" s="42"/>
      <c r="C66" s="136"/>
      <c r="D66" s="149"/>
      <c r="E66" s="9"/>
    </row>
    <row r="67" spans="1:5" ht="16.5" customHeight="1">
      <c r="A67" s="45" t="s">
        <v>246</v>
      </c>
      <c r="B67" s="42"/>
      <c r="C67" s="136"/>
      <c r="D67" s="149"/>
      <c r="E67" s="9"/>
    </row>
    <row r="68" spans="1:5" ht="16.5" customHeight="1">
      <c r="A68" s="45" t="s">
        <v>247</v>
      </c>
      <c r="B68" s="42"/>
      <c r="C68" s="136"/>
      <c r="D68" s="149"/>
      <c r="E68" s="9"/>
    </row>
    <row r="69" spans="1:5" ht="16.5" customHeight="1">
      <c r="A69" s="45" t="s">
        <v>66</v>
      </c>
      <c r="B69" s="42"/>
      <c r="C69" s="136"/>
      <c r="D69" s="149"/>
      <c r="E69" s="9"/>
    </row>
    <row r="70" spans="1:5" ht="16.5" customHeight="1">
      <c r="A70" s="45" t="s">
        <v>67</v>
      </c>
      <c r="B70" s="42"/>
      <c r="C70" s="136"/>
      <c r="D70" s="149"/>
      <c r="E70" s="9"/>
    </row>
    <row r="71" spans="1:5" ht="16.5" customHeight="1">
      <c r="A71" s="45" t="s">
        <v>68</v>
      </c>
      <c r="B71" s="42"/>
      <c r="C71" s="136"/>
      <c r="D71" s="149"/>
      <c r="E71" s="9"/>
    </row>
    <row r="72" spans="1:5" ht="16.5" customHeight="1">
      <c r="A72" s="45" t="s">
        <v>69</v>
      </c>
      <c r="B72" s="42"/>
      <c r="C72" s="136"/>
      <c r="D72" s="149"/>
      <c r="E72" s="9"/>
    </row>
    <row r="73" spans="1:5" ht="16.5" customHeight="1">
      <c r="A73" s="45" t="s">
        <v>70</v>
      </c>
      <c r="B73" s="42"/>
      <c r="C73" s="136"/>
      <c r="D73" s="149"/>
      <c r="E73" s="9"/>
    </row>
    <row r="74" spans="1:5" ht="16.5" customHeight="1">
      <c r="A74" s="45" t="s">
        <v>71</v>
      </c>
      <c r="B74" s="133" t="s">
        <v>431</v>
      </c>
      <c r="C74" s="136">
        <f>'[2]资产负债表'!$G$22</f>
        <v>650070.55</v>
      </c>
      <c r="D74" s="149">
        <v>601145.52</v>
      </c>
      <c r="E74" s="9"/>
    </row>
    <row r="75" spans="1:5" ht="16.5" customHeight="1">
      <c r="A75" s="45" t="s">
        <v>72</v>
      </c>
      <c r="B75" s="133" t="s">
        <v>431</v>
      </c>
      <c r="C75" s="136">
        <v>649145.55</v>
      </c>
      <c r="D75" s="149">
        <v>601145.52</v>
      </c>
      <c r="E75" s="9"/>
    </row>
    <row r="76" spans="1:5" ht="16.5" customHeight="1">
      <c r="A76" s="45" t="s">
        <v>248</v>
      </c>
      <c r="B76" s="42"/>
      <c r="C76" s="136"/>
      <c r="D76" s="149"/>
      <c r="E76" s="9"/>
    </row>
    <row r="77" spans="1:5" ht="16.5" customHeight="1">
      <c r="A77" s="45" t="s">
        <v>249</v>
      </c>
      <c r="B77" s="42"/>
      <c r="C77" s="136"/>
      <c r="D77" s="149"/>
      <c r="E77" s="9"/>
    </row>
    <row r="78" spans="1:5" ht="16.5" customHeight="1">
      <c r="A78" s="93" t="s">
        <v>73</v>
      </c>
      <c r="B78" s="132" t="s">
        <v>432</v>
      </c>
      <c r="C78" s="136">
        <f>'[2]资产负债表'!$G$24</f>
        <v>3939382.97</v>
      </c>
      <c r="D78" s="149">
        <v>6969268.28</v>
      </c>
      <c r="E78" s="9"/>
    </row>
    <row r="79" spans="1:5" ht="16.5" customHeight="1">
      <c r="A79" s="93" t="s">
        <v>74</v>
      </c>
      <c r="B79" s="42"/>
      <c r="C79" s="136">
        <v>3895424.18</v>
      </c>
      <c r="D79" s="149">
        <v>6918472.78</v>
      </c>
      <c r="E79" s="9"/>
    </row>
    <row r="80" spans="1:5" ht="16.5" customHeight="1">
      <c r="A80" s="45" t="s">
        <v>75</v>
      </c>
      <c r="B80" s="132" t="s">
        <v>433</v>
      </c>
      <c r="C80" s="136">
        <f>'[2]资产负债表'!$G$25</f>
        <v>30433345.58</v>
      </c>
      <c r="D80" s="149">
        <v>28861050.63</v>
      </c>
      <c r="E80" s="9"/>
    </row>
    <row r="81" spans="1:5" ht="16.5" customHeight="1">
      <c r="A81" s="45" t="s">
        <v>76</v>
      </c>
      <c r="B81" s="42"/>
      <c r="C81" s="136"/>
      <c r="D81" s="149"/>
      <c r="E81" s="9"/>
    </row>
    <row r="82" spans="1:5" ht="16.5" customHeight="1">
      <c r="A82" s="45" t="s">
        <v>77</v>
      </c>
      <c r="B82" s="132" t="s">
        <v>434</v>
      </c>
      <c r="C82" s="136">
        <f>'[2]资产负债表'!$G$23</f>
        <v>87773.22</v>
      </c>
      <c r="D82" s="149">
        <v>233010.26</v>
      </c>
      <c r="E82" s="9"/>
    </row>
    <row r="83" spans="1:5" ht="16.5" customHeight="1">
      <c r="A83" s="45" t="s">
        <v>78</v>
      </c>
      <c r="B83" s="42"/>
      <c r="C83" s="136"/>
      <c r="D83" s="149"/>
      <c r="E83" s="9"/>
    </row>
    <row r="84" spans="1:5" ht="16.5" customHeight="1">
      <c r="A84" s="45" t="s">
        <v>79</v>
      </c>
      <c r="B84" s="42"/>
      <c r="C84" s="136"/>
      <c r="D84" s="149"/>
      <c r="E84" s="9"/>
    </row>
    <row r="85" spans="1:5" ht="16.5" customHeight="1">
      <c r="A85" s="45" t="s">
        <v>80</v>
      </c>
      <c r="B85" s="42"/>
      <c r="C85" s="136"/>
      <c r="D85" s="149"/>
      <c r="E85" s="9"/>
    </row>
    <row r="86" spans="1:5" ht="16.5" customHeight="1">
      <c r="A86" s="45" t="s">
        <v>81</v>
      </c>
      <c r="B86" s="42"/>
      <c r="C86" s="136"/>
      <c r="D86" s="149"/>
      <c r="E86" s="9"/>
    </row>
    <row r="87" spans="1:5" ht="16.5" customHeight="1">
      <c r="A87" s="45" t="s">
        <v>250</v>
      </c>
      <c r="B87" s="42"/>
      <c r="C87" s="136"/>
      <c r="D87" s="149"/>
      <c r="E87" s="9"/>
    </row>
    <row r="88" spans="1:5" ht="16.5" customHeight="1">
      <c r="A88" s="45" t="s">
        <v>82</v>
      </c>
      <c r="B88" s="42"/>
      <c r="C88" s="136"/>
      <c r="D88" s="149"/>
      <c r="E88" s="9"/>
    </row>
    <row r="89" spans="1:5" ht="16.5" customHeight="1">
      <c r="A89" s="45" t="s">
        <v>83</v>
      </c>
      <c r="B89" s="42"/>
      <c r="C89" s="136"/>
      <c r="D89" s="149"/>
      <c r="E89" s="9"/>
    </row>
    <row r="90" spans="1:5" ht="16.5" customHeight="1">
      <c r="A90" s="50" t="s">
        <v>60</v>
      </c>
      <c r="B90" s="42"/>
      <c r="C90" s="137">
        <f>SUM(C63:C74)+C78+SUM(C80:C89)</f>
        <v>2054928354.9199998</v>
      </c>
      <c r="D90" s="150">
        <f>SUM(D63:D74)+D78+SUM(D80:D89)</f>
        <v>1931405153.7700002</v>
      </c>
      <c r="E90" s="9"/>
    </row>
    <row r="91" spans="1:5" ht="16.5" customHeight="1">
      <c r="A91" s="41" t="s">
        <v>61</v>
      </c>
      <c r="B91" s="42"/>
      <c r="C91" s="136"/>
      <c r="D91" s="149"/>
      <c r="E91" s="9"/>
    </row>
    <row r="92" spans="1:5" ht="16.5" customHeight="1">
      <c r="A92" s="53" t="s">
        <v>84</v>
      </c>
      <c r="B92" s="42"/>
      <c r="C92" s="136"/>
      <c r="D92" s="149"/>
      <c r="E92" s="9"/>
    </row>
    <row r="93" spans="1:5" ht="16.5" customHeight="1">
      <c r="A93" s="53" t="s">
        <v>85</v>
      </c>
      <c r="B93" s="59"/>
      <c r="C93" s="136"/>
      <c r="D93" s="149"/>
      <c r="E93" s="9"/>
    </row>
    <row r="94" spans="1:5" ht="16.5" customHeight="1">
      <c r="A94" s="53" t="s">
        <v>86</v>
      </c>
      <c r="B94" s="59"/>
      <c r="C94" s="136"/>
      <c r="D94" s="149"/>
      <c r="E94" s="9"/>
    </row>
    <row r="95" spans="1:5" ht="16.5" customHeight="1">
      <c r="A95" s="53" t="s">
        <v>251</v>
      </c>
      <c r="B95" s="59"/>
      <c r="C95" s="136"/>
      <c r="D95" s="149"/>
      <c r="E95" s="9"/>
    </row>
    <row r="96" spans="1:5" ht="16.5" customHeight="1">
      <c r="A96" s="53" t="s">
        <v>87</v>
      </c>
      <c r="B96" s="42"/>
      <c r="C96" s="136"/>
      <c r="D96" s="149"/>
      <c r="E96" s="9"/>
    </row>
    <row r="97" spans="1:5" ht="16.5" customHeight="1">
      <c r="A97" s="53" t="s">
        <v>88</v>
      </c>
      <c r="B97" s="42"/>
      <c r="C97" s="136"/>
      <c r="D97" s="149"/>
      <c r="E97" s="9"/>
    </row>
    <row r="98" spans="1:5" ht="16.5" customHeight="1">
      <c r="A98" s="53" t="s">
        <v>252</v>
      </c>
      <c r="B98" s="42"/>
      <c r="C98" s="136"/>
      <c r="D98" s="149"/>
      <c r="E98" s="9"/>
    </row>
    <row r="99" spans="1:5" ht="16.5" customHeight="1">
      <c r="A99" s="53" t="s">
        <v>89</v>
      </c>
      <c r="B99" s="42"/>
      <c r="C99" s="136"/>
      <c r="D99" s="149"/>
      <c r="E99" s="9"/>
    </row>
    <row r="100" spans="1:5" ht="16.5" customHeight="1">
      <c r="A100" s="53" t="s">
        <v>90</v>
      </c>
      <c r="B100" s="42"/>
      <c r="C100" s="136"/>
      <c r="D100" s="149"/>
      <c r="E100" s="9"/>
    </row>
    <row r="101" spans="1:5" ht="16.5" customHeight="1">
      <c r="A101" s="60" t="s">
        <v>91</v>
      </c>
      <c r="B101" s="42"/>
      <c r="C101" s="136"/>
      <c r="D101" s="149"/>
      <c r="E101" s="9"/>
    </row>
    <row r="102" spans="1:5" ht="16.5" customHeight="1">
      <c r="A102" s="50" t="s">
        <v>62</v>
      </c>
      <c r="B102" s="42"/>
      <c r="C102" s="136">
        <f>SUM(C92:C100)</f>
        <v>0</v>
      </c>
      <c r="D102" s="149">
        <f>SUM(D92:D100)</f>
        <v>0</v>
      </c>
      <c r="E102" s="9"/>
    </row>
    <row r="103" spans="1:5" ht="16.5" customHeight="1">
      <c r="A103" s="50" t="s">
        <v>92</v>
      </c>
      <c r="B103" s="42"/>
      <c r="C103" s="137">
        <f>C90+C102</f>
        <v>2054928354.9199998</v>
      </c>
      <c r="D103" s="150">
        <f>D90+D102</f>
        <v>1931405153.7700002</v>
      </c>
      <c r="E103" s="9"/>
    </row>
    <row r="104" spans="1:5" ht="16.5" customHeight="1">
      <c r="A104" s="61" t="s">
        <v>93</v>
      </c>
      <c r="B104" s="42"/>
      <c r="C104" s="136"/>
      <c r="D104" s="149"/>
      <c r="E104" s="9"/>
    </row>
    <row r="105" spans="1:5" ht="16.5" customHeight="1">
      <c r="A105" s="60" t="s">
        <v>94</v>
      </c>
      <c r="B105" s="132" t="s">
        <v>435</v>
      </c>
      <c r="C105" s="136">
        <f>C106+C108+C109+C111</f>
        <v>120000000</v>
      </c>
      <c r="D105" s="149">
        <f>D106+D108+D109+D111</f>
        <v>120000000</v>
      </c>
      <c r="E105" s="9"/>
    </row>
    <row r="106" spans="1:5" ht="16.5" customHeight="1">
      <c r="A106" s="60" t="s">
        <v>238</v>
      </c>
      <c r="B106" s="42"/>
      <c r="C106" s="136"/>
      <c r="D106" s="149"/>
      <c r="E106" s="15"/>
    </row>
    <row r="107" spans="1:5" ht="16.5" customHeight="1">
      <c r="A107" s="60" t="s">
        <v>95</v>
      </c>
      <c r="B107" s="42"/>
      <c r="C107" s="136"/>
      <c r="D107" s="149"/>
      <c r="E107" s="15"/>
    </row>
    <row r="108" spans="1:5" ht="16.5" customHeight="1">
      <c r="A108" s="60" t="s">
        <v>96</v>
      </c>
      <c r="B108" s="42"/>
      <c r="C108" s="136"/>
      <c r="D108" s="149"/>
      <c r="E108" s="9"/>
    </row>
    <row r="109" spans="1:5" ht="16.5" customHeight="1">
      <c r="A109" s="60" t="s">
        <v>241</v>
      </c>
      <c r="B109" s="132" t="s">
        <v>435</v>
      </c>
      <c r="C109" s="136">
        <v>120000000</v>
      </c>
      <c r="D109" s="149">
        <v>120000000</v>
      </c>
      <c r="E109" s="9"/>
    </row>
    <row r="110" spans="1:5" ht="16.5" customHeight="1">
      <c r="A110" s="60" t="s">
        <v>97</v>
      </c>
      <c r="B110" s="132" t="s">
        <v>435</v>
      </c>
      <c r="C110" s="136">
        <v>50175000</v>
      </c>
      <c r="D110" s="149">
        <f>120000000-69825000</f>
        <v>50175000</v>
      </c>
      <c r="E110" s="9"/>
    </row>
    <row r="111" spans="1:5" ht="16.5" customHeight="1">
      <c r="A111" s="60" t="s">
        <v>98</v>
      </c>
      <c r="B111" s="42"/>
      <c r="C111" s="136"/>
      <c r="D111" s="149"/>
      <c r="E111" s="9"/>
    </row>
    <row r="112" spans="1:5" ht="16.5" customHeight="1">
      <c r="A112" s="53" t="s">
        <v>99</v>
      </c>
      <c r="B112" s="42"/>
      <c r="C112" s="136"/>
      <c r="D112" s="149"/>
      <c r="E112" s="9"/>
    </row>
    <row r="113" spans="1:5" ht="16.5" customHeight="1">
      <c r="A113" s="53" t="s">
        <v>100</v>
      </c>
      <c r="B113" s="132" t="s">
        <v>435</v>
      </c>
      <c r="C113" s="136">
        <f>C105-C112</f>
        <v>120000000</v>
      </c>
      <c r="D113" s="149">
        <f>D105-D112</f>
        <v>120000000</v>
      </c>
      <c r="E113" s="9"/>
    </row>
    <row r="114" spans="1:5" ht="16.5" customHeight="1">
      <c r="A114" s="53" t="s">
        <v>254</v>
      </c>
      <c r="B114" s="42"/>
      <c r="C114" s="136"/>
      <c r="D114" s="149"/>
      <c r="E114" s="9"/>
    </row>
    <row r="115" spans="1:5" ht="16.5" customHeight="1">
      <c r="A115" s="53" t="s">
        <v>255</v>
      </c>
      <c r="B115" s="42"/>
      <c r="C115" s="136"/>
      <c r="D115" s="149"/>
      <c r="E115" s="9"/>
    </row>
    <row r="116" spans="1:5" ht="16.5" customHeight="1">
      <c r="A116" s="53" t="s">
        <v>256</v>
      </c>
      <c r="B116" s="42"/>
      <c r="C116" s="136"/>
      <c r="D116" s="149"/>
      <c r="E116" s="9"/>
    </row>
    <row r="117" spans="1:5" ht="16.5" customHeight="1">
      <c r="A117" s="53" t="s">
        <v>101</v>
      </c>
      <c r="B117" s="42"/>
      <c r="C117" s="136"/>
      <c r="D117" s="149"/>
      <c r="E117" s="9"/>
    </row>
    <row r="118" spans="1:5" ht="16.5" customHeight="1">
      <c r="A118" s="53" t="s">
        <v>102</v>
      </c>
      <c r="B118" s="42"/>
      <c r="C118" s="136"/>
      <c r="D118" s="149"/>
      <c r="E118" s="9"/>
    </row>
    <row r="119" spans="1:5" ht="16.5" customHeight="1">
      <c r="A119" s="53" t="s">
        <v>257</v>
      </c>
      <c r="B119" s="42"/>
      <c r="C119" s="136"/>
      <c r="D119" s="149"/>
      <c r="E119" s="9"/>
    </row>
    <row r="120" spans="1:5" ht="16.5" customHeight="1">
      <c r="A120" s="53" t="s">
        <v>258</v>
      </c>
      <c r="B120" s="42"/>
      <c r="C120" s="136"/>
      <c r="D120" s="149"/>
      <c r="E120" s="9"/>
    </row>
    <row r="121" spans="1:5" ht="16.5" customHeight="1">
      <c r="A121" s="53" t="s">
        <v>103</v>
      </c>
      <c r="B121" s="42"/>
      <c r="C121" s="136"/>
      <c r="D121" s="149"/>
      <c r="E121" s="9"/>
    </row>
    <row r="122" spans="1:5" ht="16.5" customHeight="1">
      <c r="A122" s="53" t="s">
        <v>104</v>
      </c>
      <c r="B122" s="133" t="s">
        <v>436</v>
      </c>
      <c r="C122" s="136">
        <f>C123</f>
        <v>12700583.89</v>
      </c>
      <c r="D122" s="149">
        <v>10439403.05</v>
      </c>
      <c r="E122" s="9"/>
    </row>
    <row r="123" spans="1:5" ht="16.5" customHeight="1">
      <c r="A123" s="53" t="s">
        <v>105</v>
      </c>
      <c r="B123" s="134" t="s">
        <v>436</v>
      </c>
      <c r="C123" s="136">
        <f>'[2]资产负债表'!$G$51</f>
        <v>12700583.89</v>
      </c>
      <c r="D123" s="149">
        <v>10439403.05</v>
      </c>
      <c r="E123" s="9"/>
    </row>
    <row r="124" spans="1:5" ht="16.5" customHeight="1">
      <c r="A124" s="53" t="s">
        <v>259</v>
      </c>
      <c r="B124" s="42"/>
      <c r="C124" s="136"/>
      <c r="D124" s="149"/>
      <c r="E124" s="9"/>
    </row>
    <row r="125" spans="1:5" ht="16.5" customHeight="1">
      <c r="A125" s="53" t="s">
        <v>260</v>
      </c>
      <c r="B125" s="42"/>
      <c r="C125" s="136"/>
      <c r="D125" s="149"/>
      <c r="E125" s="9"/>
    </row>
    <row r="126" spans="1:5" ht="16.5" customHeight="1">
      <c r="A126" s="53" t="s">
        <v>261</v>
      </c>
      <c r="B126" s="42"/>
      <c r="C126" s="136"/>
      <c r="D126" s="149"/>
      <c r="E126" s="9"/>
    </row>
    <row r="127" spans="1:5" ht="16.5" customHeight="1">
      <c r="A127" s="53" t="s">
        <v>262</v>
      </c>
      <c r="B127" s="42"/>
      <c r="C127" s="136"/>
      <c r="D127" s="149"/>
      <c r="E127" s="9"/>
    </row>
    <row r="128" spans="1:5" ht="16.5" customHeight="1">
      <c r="A128" s="53" t="s">
        <v>106</v>
      </c>
      <c r="B128" s="133" t="s">
        <v>437</v>
      </c>
      <c r="C128" s="136">
        <f>'[2]资产负债表'!$G$52</f>
        <v>4300000</v>
      </c>
      <c r="D128" s="149">
        <v>4300000</v>
      </c>
      <c r="E128" s="9"/>
    </row>
    <row r="129" spans="1:5" ht="16.5" customHeight="1">
      <c r="A129" s="53" t="s">
        <v>107</v>
      </c>
      <c r="B129" s="134" t="s">
        <v>438</v>
      </c>
      <c r="C129" s="136">
        <f>'[2]资产负债表'!$G$53</f>
        <v>41090724.9</v>
      </c>
      <c r="D129" s="149">
        <v>20720476.54</v>
      </c>
      <c r="E129" s="9"/>
    </row>
    <row r="130" spans="1:5" ht="16.5" customHeight="1">
      <c r="A130" s="53" t="s">
        <v>108</v>
      </c>
      <c r="B130" s="42"/>
      <c r="C130" s="136"/>
      <c r="D130" s="149"/>
      <c r="E130" s="9"/>
    </row>
    <row r="131" spans="1:5" ht="16.5" customHeight="1">
      <c r="A131" s="50" t="s">
        <v>109</v>
      </c>
      <c r="B131" s="42"/>
      <c r="C131" s="137">
        <f>C113+C114+C117-C118+C119+C121+C122+SUM(C128:C130)</f>
        <v>178091308.79</v>
      </c>
      <c r="D131" s="150">
        <f>D113+D114+D117-D118+D119+D121+D122+SUM(D128:D130)</f>
        <v>155459879.59</v>
      </c>
      <c r="E131" s="9"/>
    </row>
    <row r="132" spans="1:5" ht="16.5" customHeight="1">
      <c r="A132" s="53" t="s">
        <v>110</v>
      </c>
      <c r="B132" s="42"/>
      <c r="C132" s="136"/>
      <c r="D132" s="149"/>
      <c r="E132" s="9"/>
    </row>
    <row r="133" spans="1:5" ht="16.5" customHeight="1">
      <c r="A133" s="50" t="s">
        <v>263</v>
      </c>
      <c r="B133" s="42"/>
      <c r="C133" s="137">
        <f>C131+C132</f>
        <v>178091308.79</v>
      </c>
      <c r="D133" s="150">
        <f>D131+D132</f>
        <v>155459879.59</v>
      </c>
      <c r="E133" s="9"/>
    </row>
    <row r="134" spans="1:5" ht="16.5" customHeight="1" thickBot="1">
      <c r="A134" s="55" t="s">
        <v>266</v>
      </c>
      <c r="B134" s="56"/>
      <c r="C134" s="151">
        <f>C103+C133</f>
        <v>2233019663.71</v>
      </c>
      <c r="D134" s="152">
        <f>D103+D133</f>
        <v>2086865033.3600001</v>
      </c>
      <c r="E134" s="9"/>
    </row>
    <row r="135" spans="1:5" ht="15" customHeight="1">
      <c r="A135" s="157" t="s">
        <v>447</v>
      </c>
      <c r="B135" s="158"/>
      <c r="C135" s="158"/>
      <c r="D135" s="158"/>
      <c r="E135" s="9"/>
    </row>
    <row r="136" spans="1:5" ht="15" customHeight="1">
      <c r="A136" s="164" t="s">
        <v>448</v>
      </c>
      <c r="B136" s="165"/>
      <c r="C136" s="165"/>
      <c r="D136" s="165"/>
      <c r="E136" s="9"/>
    </row>
    <row r="137" spans="1:5" ht="24.75" customHeight="1">
      <c r="A137" s="158" t="s">
        <v>319</v>
      </c>
      <c r="B137" s="158"/>
      <c r="C137" s="158"/>
      <c r="D137" s="158"/>
      <c r="E137" s="9"/>
    </row>
    <row r="138" ht="15.75">
      <c r="E138" s="13"/>
    </row>
    <row r="139" ht="15.75">
      <c r="E139" s="12"/>
    </row>
    <row r="140" spans="3:4" ht="15.75">
      <c r="C140" s="16">
        <f>C56-C134</f>
        <v>0</v>
      </c>
      <c r="D140" s="16">
        <f>D56-D134</f>
        <v>0</v>
      </c>
    </row>
  </sheetData>
  <sheetProtection/>
  <mergeCells count="8">
    <mergeCell ref="A135:D135"/>
    <mergeCell ref="A137:D137"/>
    <mergeCell ref="A1:D1"/>
    <mergeCell ref="A57:D57"/>
    <mergeCell ref="A2:D2"/>
    <mergeCell ref="A58:D58"/>
    <mergeCell ref="A59:D59"/>
    <mergeCell ref="A136:D136"/>
  </mergeCells>
  <printOptions horizontalCentered="1"/>
  <pageMargins left="0.7480314960629921" right="0.6692913385826772" top="0.9055118110236221" bottom="0.9448818897637796" header="0.4330708661417323" footer="0.5118110236220472"/>
  <pageSetup firstPageNumber="3" useFirstPageNumber="1" fitToHeight="2" horizontalDpi="600" verticalDpi="600" orientation="portrait" paperSize="9" scale="49" r:id="rId1"/>
  <headerFooter alignWithMargins="0">
    <oddFooter>&amp;C&amp;P</oddFooter>
  </headerFooter>
  <rowBreaks count="1" manualBreakCount="1">
    <brk id="57" max="3" man="1"/>
  </rowBreaks>
</worksheet>
</file>

<file path=xl/worksheets/sheet2.xml><?xml version="1.0" encoding="utf-8"?>
<worksheet xmlns="http://schemas.openxmlformats.org/spreadsheetml/2006/main" xmlns:r="http://schemas.openxmlformats.org/officeDocument/2006/relationships">
  <sheetPr>
    <tabColor indexed="35"/>
  </sheetPr>
  <dimension ref="A1:G71"/>
  <sheetViews>
    <sheetView view="pageBreakPreview" zoomScaleSheetLayoutView="100" zoomScalePageLayoutView="0" workbookViewId="0" topLeftCell="A1">
      <pane xSplit="2" ySplit="4" topLeftCell="C38" activePane="bottomRight" state="frozen"/>
      <selection pane="topLeft" activeCell="C77" sqref="C77"/>
      <selection pane="topRight" activeCell="C77" sqref="C77"/>
      <selection pane="bottomLeft" activeCell="C77" sqref="C77"/>
      <selection pane="bottomRight" activeCell="C45" sqref="C45"/>
    </sheetView>
  </sheetViews>
  <sheetFormatPr defaultColWidth="9.00390625" defaultRowHeight="19.5" customHeight="1"/>
  <cols>
    <col min="1" max="1" width="50.75390625" style="3" customWidth="1"/>
    <col min="2" max="2" width="8.00390625" style="3" customWidth="1"/>
    <col min="3" max="3" width="17.25390625" style="3" customWidth="1"/>
    <col min="4" max="4" width="19.50390625" style="3" customWidth="1"/>
    <col min="5" max="5" width="25.50390625" style="17" bestFit="1" customWidth="1"/>
    <col min="6" max="7" width="11.00390625" style="7" bestFit="1" customWidth="1"/>
    <col min="8" max="16384" width="9.00390625" style="3" customWidth="1"/>
  </cols>
  <sheetData>
    <row r="1" spans="1:4" ht="24.75" customHeight="1">
      <c r="A1" s="166" t="s">
        <v>338</v>
      </c>
      <c r="B1" s="166"/>
      <c r="C1" s="166"/>
      <c r="D1" s="166"/>
    </row>
    <row r="2" spans="1:4" ht="18" customHeight="1">
      <c r="A2" s="167" t="s">
        <v>339</v>
      </c>
      <c r="B2" s="168"/>
      <c r="C2" s="168"/>
      <c r="D2" s="168"/>
    </row>
    <row r="3" spans="1:7" s="5" customFormat="1" ht="18" customHeight="1" thickBot="1">
      <c r="A3" s="94" t="str">
        <f>'资产负债表'!A3</f>
        <v>编制单位：铁岭新星村镇银行股份有限公司</v>
      </c>
      <c r="B3" s="57"/>
      <c r="C3" s="94"/>
      <c r="D3" s="58" t="s">
        <v>8</v>
      </c>
      <c r="E3" s="7"/>
      <c r="F3" s="7"/>
      <c r="G3" s="7"/>
    </row>
    <row r="4" spans="1:7" s="5" customFormat="1" ht="15.75" customHeight="1">
      <c r="A4" s="37" t="s">
        <v>9</v>
      </c>
      <c r="B4" s="62" t="s">
        <v>16</v>
      </c>
      <c r="C4" s="62" t="s">
        <v>2</v>
      </c>
      <c r="D4" s="63" t="s">
        <v>3</v>
      </c>
      <c r="E4" s="7"/>
      <c r="F4" s="17"/>
      <c r="G4" s="17"/>
    </row>
    <row r="5" spans="1:7" ht="15.75" customHeight="1">
      <c r="A5" s="64" t="s">
        <v>112</v>
      </c>
      <c r="B5" s="42"/>
      <c r="C5" s="137">
        <f>C6+C7+C8+C9</f>
        <v>154995809.58999997</v>
      </c>
      <c r="D5" s="150">
        <f>D6+D7+D8+D9</f>
        <v>143004651.26</v>
      </c>
      <c r="E5" s="106"/>
      <c r="F5" s="18"/>
      <c r="G5" s="18"/>
    </row>
    <row r="6" spans="1:7" ht="15.75" customHeight="1">
      <c r="A6" s="45" t="s">
        <v>267</v>
      </c>
      <c r="B6" s="42"/>
      <c r="C6" s="136"/>
      <c r="D6" s="149"/>
      <c r="E6" s="106"/>
      <c r="F6" s="18"/>
      <c r="G6" s="18"/>
    </row>
    <row r="7" spans="1:7" ht="15.75" customHeight="1">
      <c r="A7" s="45" t="s">
        <v>269</v>
      </c>
      <c r="B7" s="135" t="s">
        <v>439</v>
      </c>
      <c r="C7" s="136">
        <f>'[2]利润表'!$C$6+'[2]利润表'!$C$7</f>
        <v>154906648.82999998</v>
      </c>
      <c r="D7" s="149">
        <v>142970779.82</v>
      </c>
      <c r="E7" s="106"/>
      <c r="F7" s="18">
        <f>C7-C12</f>
        <v>71984979.93999998</v>
      </c>
      <c r="G7" s="18">
        <f>D7-D12</f>
        <v>71458772.94</v>
      </c>
    </row>
    <row r="8" spans="1:7" ht="15.75" customHeight="1">
      <c r="A8" s="45" t="s">
        <v>270</v>
      </c>
      <c r="B8" s="42"/>
      <c r="C8" s="136"/>
      <c r="D8" s="149"/>
      <c r="E8" s="106"/>
      <c r="F8" s="18">
        <f>C9-C13</f>
        <v>74016.11</v>
      </c>
      <c r="G8" s="18">
        <f>D9-D13</f>
        <v>4957.060000000005</v>
      </c>
    </row>
    <row r="9" spans="1:7" ht="15.75" customHeight="1">
      <c r="A9" s="45" t="s">
        <v>271</v>
      </c>
      <c r="B9" s="135" t="s">
        <v>440</v>
      </c>
      <c r="C9" s="136">
        <f>'[2]利润表'!$C$8+'[2]利润表'!$C$13</f>
        <v>89160.76</v>
      </c>
      <c r="D9" s="149">
        <f>33509.44+362</f>
        <v>33871.44</v>
      </c>
      <c r="E9" s="106"/>
      <c r="F9" s="18"/>
      <c r="G9" s="18"/>
    </row>
    <row r="10" spans="1:7" ht="15.75" customHeight="1">
      <c r="A10" s="65" t="s">
        <v>115</v>
      </c>
      <c r="B10" s="42"/>
      <c r="C10" s="137">
        <f>C11+SUM(C12:C21)+C23+C27+C28</f>
        <v>124845373.73000002</v>
      </c>
      <c r="D10" s="150">
        <f>D11+SUM(D12:D21)+D23+D27+D28</f>
        <v>121479386.60999998</v>
      </c>
      <c r="E10" s="106"/>
      <c r="F10" s="18"/>
      <c r="G10" s="18"/>
    </row>
    <row r="11" spans="1:7" ht="15.75" customHeight="1">
      <c r="A11" s="45" t="s">
        <v>268</v>
      </c>
      <c r="B11" s="42"/>
      <c r="C11" s="136"/>
      <c r="D11" s="149"/>
      <c r="E11" s="106"/>
      <c r="F11" s="18"/>
      <c r="G11" s="18"/>
    </row>
    <row r="12" spans="1:7" ht="15.75" customHeight="1">
      <c r="A12" s="45" t="s">
        <v>116</v>
      </c>
      <c r="B12" s="135" t="s">
        <v>439</v>
      </c>
      <c r="C12" s="136">
        <f>'[2]利润表'!$C$15+'[2]利润表'!$C$16</f>
        <v>82921668.89</v>
      </c>
      <c r="D12" s="149">
        <v>71512006.88</v>
      </c>
      <c r="E12" s="106"/>
      <c r="F12" s="18"/>
      <c r="G12" s="18"/>
    </row>
    <row r="13" spans="1:7" ht="15.75" customHeight="1">
      <c r="A13" s="45" t="s">
        <v>117</v>
      </c>
      <c r="B13" s="135" t="s">
        <v>440</v>
      </c>
      <c r="C13" s="136">
        <f>'[2]利润表'!$C$18+'[2]利润表'!$C$23</f>
        <v>15144.65</v>
      </c>
      <c r="D13" s="149">
        <f>28642.69+271.69</f>
        <v>28914.379999999997</v>
      </c>
      <c r="E13" s="106"/>
      <c r="F13" s="18"/>
      <c r="G13" s="18"/>
    </row>
    <row r="14" spans="1:7" ht="15.75" customHeight="1">
      <c r="A14" s="45" t="s">
        <v>118</v>
      </c>
      <c r="B14" s="42"/>
      <c r="C14" s="136"/>
      <c r="D14" s="149"/>
      <c r="E14" s="106"/>
      <c r="F14" s="18"/>
      <c r="G14" s="18"/>
    </row>
    <row r="15" spans="1:7" ht="15.75" customHeight="1">
      <c r="A15" s="45" t="s">
        <v>119</v>
      </c>
      <c r="B15" s="42"/>
      <c r="C15" s="136"/>
      <c r="D15" s="149"/>
      <c r="E15" s="106"/>
      <c r="F15" s="18"/>
      <c r="G15" s="18"/>
    </row>
    <row r="16" spans="1:7" ht="15.75" customHeight="1">
      <c r="A16" s="45" t="s">
        <v>120</v>
      </c>
      <c r="B16" s="42"/>
      <c r="C16" s="136"/>
      <c r="D16" s="149"/>
      <c r="E16" s="106"/>
      <c r="F16" s="18"/>
      <c r="G16" s="18"/>
    </row>
    <row r="17" spans="1:7" ht="15.75" customHeight="1">
      <c r="A17" s="45" t="s">
        <v>121</v>
      </c>
      <c r="B17" s="42"/>
      <c r="C17" s="136"/>
      <c r="D17" s="149"/>
      <c r="E17" s="106"/>
      <c r="F17" s="18"/>
      <c r="G17" s="18"/>
    </row>
    <row r="18" spans="1:7" ht="15.75" customHeight="1">
      <c r="A18" s="45" t="s">
        <v>122</v>
      </c>
      <c r="B18" s="42"/>
      <c r="C18" s="136"/>
      <c r="D18" s="149"/>
      <c r="E18" s="106"/>
      <c r="F18" s="18"/>
      <c r="G18" s="18"/>
    </row>
    <row r="19" spans="1:7" ht="15.75" customHeight="1">
      <c r="A19" s="45" t="s">
        <v>123</v>
      </c>
      <c r="B19" s="135" t="s">
        <v>441</v>
      </c>
      <c r="C19" s="136">
        <f>'[2]利润表'!$C$24</f>
        <v>4373522.15</v>
      </c>
      <c r="D19" s="149">
        <v>4212727.74</v>
      </c>
      <c r="E19" s="106"/>
      <c r="F19" s="18"/>
      <c r="G19" s="18"/>
    </row>
    <row r="20" spans="1:7" ht="15.75" customHeight="1">
      <c r="A20" s="45" t="s">
        <v>124</v>
      </c>
      <c r="B20" s="42"/>
      <c r="C20" s="136"/>
      <c r="D20" s="149"/>
      <c r="E20" s="106"/>
      <c r="F20" s="18"/>
      <c r="G20" s="18"/>
    </row>
    <row r="21" spans="1:7" ht="15.75" customHeight="1">
      <c r="A21" s="45" t="s">
        <v>125</v>
      </c>
      <c r="B21" s="135" t="s">
        <v>442</v>
      </c>
      <c r="C21" s="136">
        <f>'[2]利润表'!$C$19+'[2]利润表'!$C$20</f>
        <v>27535038.04</v>
      </c>
      <c r="D21" s="149">
        <v>24525701.93</v>
      </c>
      <c r="E21" s="106"/>
      <c r="F21" s="18"/>
      <c r="G21" s="18"/>
    </row>
    <row r="22" spans="1:7" ht="15.75" customHeight="1">
      <c r="A22" s="93" t="s">
        <v>272</v>
      </c>
      <c r="B22" s="42"/>
      <c r="C22" s="136"/>
      <c r="D22" s="149"/>
      <c r="E22" s="106"/>
      <c r="F22" s="18"/>
      <c r="G22" s="18"/>
    </row>
    <row r="23" spans="1:7" ht="15.75" customHeight="1">
      <c r="A23" s="45" t="s">
        <v>126</v>
      </c>
      <c r="B23" s="42"/>
      <c r="C23" s="136"/>
      <c r="D23" s="149"/>
      <c r="E23" s="106"/>
      <c r="F23" s="18"/>
      <c r="G23" s="18"/>
    </row>
    <row r="24" spans="1:7" ht="15.75" customHeight="1">
      <c r="A24" s="66" t="s">
        <v>273</v>
      </c>
      <c r="B24" s="42"/>
      <c r="C24" s="136"/>
      <c r="D24" s="149"/>
      <c r="E24" s="106"/>
      <c r="F24" s="18"/>
      <c r="G24" s="18"/>
    </row>
    <row r="25" spans="1:7" ht="15.75" customHeight="1">
      <c r="A25" s="45" t="s">
        <v>274</v>
      </c>
      <c r="B25" s="42"/>
      <c r="C25" s="136"/>
      <c r="D25" s="149"/>
      <c r="E25" s="106"/>
      <c r="F25" s="18"/>
      <c r="G25" s="18"/>
    </row>
    <row r="26" spans="1:7" ht="15.75" customHeight="1">
      <c r="A26" s="45" t="s">
        <v>275</v>
      </c>
      <c r="B26" s="42"/>
      <c r="C26" s="136"/>
      <c r="D26" s="149"/>
      <c r="E26" s="106"/>
      <c r="F26" s="18"/>
      <c r="G26" s="18"/>
    </row>
    <row r="27" spans="1:7" ht="15.75" customHeight="1">
      <c r="A27" s="45" t="s">
        <v>127</v>
      </c>
      <c r="B27" s="135" t="s">
        <v>443</v>
      </c>
      <c r="C27" s="136">
        <f>'[2]利润表'!$C$21</f>
        <v>10000000</v>
      </c>
      <c r="D27" s="149">
        <v>21200035.68</v>
      </c>
      <c r="E27" s="106"/>
      <c r="F27" s="18"/>
      <c r="G27" s="18"/>
    </row>
    <row r="28" spans="1:7" ht="15.75" customHeight="1">
      <c r="A28" s="45" t="s">
        <v>111</v>
      </c>
      <c r="B28" s="42"/>
      <c r="C28" s="136"/>
      <c r="D28" s="149"/>
      <c r="E28" s="106"/>
      <c r="F28" s="18"/>
      <c r="G28" s="18"/>
    </row>
    <row r="29" spans="1:7" ht="15.75" customHeight="1">
      <c r="A29" s="45" t="s">
        <v>300</v>
      </c>
      <c r="B29" s="42"/>
      <c r="C29" s="136"/>
      <c r="D29" s="149"/>
      <c r="E29" s="106"/>
      <c r="F29" s="18"/>
      <c r="G29" s="18"/>
    </row>
    <row r="30" spans="1:5" ht="15.75" customHeight="1">
      <c r="A30" s="45" t="s">
        <v>301</v>
      </c>
      <c r="B30" s="42"/>
      <c r="C30" s="136"/>
      <c r="D30" s="149"/>
      <c r="E30" s="106"/>
    </row>
    <row r="31" spans="1:7" ht="15.75" customHeight="1">
      <c r="A31" s="66" t="s">
        <v>302</v>
      </c>
      <c r="B31" s="42"/>
      <c r="C31" s="136"/>
      <c r="D31" s="149"/>
      <c r="E31" s="106"/>
      <c r="F31" s="10"/>
      <c r="G31" s="10"/>
    </row>
    <row r="32" spans="1:7" ht="15.75" customHeight="1">
      <c r="A32" s="45" t="s">
        <v>128</v>
      </c>
      <c r="B32" s="42"/>
      <c r="C32" s="136"/>
      <c r="D32" s="149"/>
      <c r="E32" s="106"/>
      <c r="F32" s="10"/>
      <c r="G32" s="10"/>
    </row>
    <row r="33" spans="1:7" ht="15.75" customHeight="1">
      <c r="A33" s="64" t="s">
        <v>113</v>
      </c>
      <c r="B33" s="42"/>
      <c r="C33" s="137">
        <f>C5-C10+C29+C30+C32</f>
        <v>30150435.859999955</v>
      </c>
      <c r="D33" s="150">
        <f>D5-D10+D29+D30+D32</f>
        <v>21525264.650000006</v>
      </c>
      <c r="E33" s="106"/>
      <c r="F33" s="10"/>
      <c r="G33" s="10"/>
    </row>
    <row r="34" spans="1:7" ht="15.75" customHeight="1">
      <c r="A34" s="66" t="s">
        <v>276</v>
      </c>
      <c r="B34" s="135" t="s">
        <v>444</v>
      </c>
      <c r="C34" s="136">
        <f>'[2]利润表'!$C$29</f>
        <v>32605</v>
      </c>
      <c r="D34" s="149">
        <v>14679815.83</v>
      </c>
      <c r="E34" s="106"/>
      <c r="F34" s="10"/>
      <c r="G34" s="10"/>
    </row>
    <row r="35" spans="1:5" ht="15.75" customHeight="1">
      <c r="A35" s="45" t="s">
        <v>277</v>
      </c>
      <c r="B35" s="42"/>
      <c r="C35" s="136"/>
      <c r="D35" s="149"/>
      <c r="E35" s="106"/>
    </row>
    <row r="36" spans="1:5" ht="15.75" customHeight="1">
      <c r="A36" s="45" t="s">
        <v>278</v>
      </c>
      <c r="B36" s="42"/>
      <c r="C36" s="136"/>
      <c r="D36" s="149"/>
      <c r="E36" s="106"/>
    </row>
    <row r="37" spans="1:5" ht="15.75" customHeight="1">
      <c r="A37" s="45" t="s">
        <v>279</v>
      </c>
      <c r="B37" s="135" t="s">
        <v>444</v>
      </c>
      <c r="C37" s="136"/>
      <c r="D37" s="149">
        <v>14660000</v>
      </c>
      <c r="E37" s="106"/>
    </row>
    <row r="38" spans="1:5" ht="15.75" customHeight="1">
      <c r="A38" s="45" t="s">
        <v>280</v>
      </c>
      <c r="B38" s="42"/>
      <c r="C38" s="136"/>
      <c r="D38" s="149"/>
      <c r="E38" s="106"/>
    </row>
    <row r="39" spans="1:5" ht="15.75" customHeight="1">
      <c r="A39" s="66" t="s">
        <v>281</v>
      </c>
      <c r="B39" s="135" t="s">
        <v>445</v>
      </c>
      <c r="C39" s="136">
        <f>'[2]利润表'!$C$30</f>
        <v>0</v>
      </c>
      <c r="D39" s="149">
        <v>371682.09</v>
      </c>
      <c r="E39" s="106"/>
    </row>
    <row r="40" spans="1:5" ht="15.75" customHeight="1">
      <c r="A40" s="66" t="s">
        <v>282</v>
      </c>
      <c r="B40" s="42"/>
      <c r="C40" s="136"/>
      <c r="D40" s="149"/>
      <c r="E40" s="106"/>
    </row>
    <row r="41" spans="1:5" ht="15.75" customHeight="1">
      <c r="A41" s="45" t="s">
        <v>283</v>
      </c>
      <c r="B41" s="42"/>
      <c r="C41" s="136"/>
      <c r="D41" s="149"/>
      <c r="E41" s="106"/>
    </row>
    <row r="42" spans="1:5" ht="15.75" customHeight="1">
      <c r="A42" s="45" t="s">
        <v>284</v>
      </c>
      <c r="B42" s="42"/>
      <c r="C42" s="136"/>
      <c r="D42" s="149"/>
      <c r="E42" s="106"/>
    </row>
    <row r="43" spans="1:5" ht="15.75" customHeight="1">
      <c r="A43" s="64" t="s">
        <v>114</v>
      </c>
      <c r="B43" s="42"/>
      <c r="C43" s="137">
        <f>C33+C34-C39</f>
        <v>30183040.859999955</v>
      </c>
      <c r="D43" s="150">
        <f>D33+D34-D39</f>
        <v>35833398.39</v>
      </c>
      <c r="E43" s="106"/>
    </row>
    <row r="44" spans="1:5" ht="15.75" customHeight="1">
      <c r="A44" s="66" t="s">
        <v>285</v>
      </c>
      <c r="B44" s="135" t="s">
        <v>446</v>
      </c>
      <c r="C44" s="136">
        <f>'[2]利润表'!$C$33</f>
        <v>7571232.46</v>
      </c>
      <c r="D44" s="149">
        <v>9080252.51</v>
      </c>
      <c r="E44" s="106"/>
    </row>
    <row r="45" spans="1:5" ht="15.75" customHeight="1">
      <c r="A45" s="64" t="s">
        <v>129</v>
      </c>
      <c r="B45" s="42"/>
      <c r="C45" s="137">
        <f>C43-C44</f>
        <v>22611808.399999954</v>
      </c>
      <c r="D45" s="150">
        <f>D43-D44</f>
        <v>26753145.880000003</v>
      </c>
      <c r="E45" s="106"/>
    </row>
    <row r="46" spans="1:5" ht="15.75" customHeight="1">
      <c r="A46" s="93" t="s">
        <v>286</v>
      </c>
      <c r="B46" s="42"/>
      <c r="C46" s="136"/>
      <c r="D46" s="149"/>
      <c r="E46" s="106"/>
    </row>
    <row r="47" spans="1:5" ht="15.75" customHeight="1">
      <c r="A47" s="93" t="s">
        <v>287</v>
      </c>
      <c r="B47" s="42"/>
      <c r="C47" s="136"/>
      <c r="D47" s="149"/>
      <c r="E47" s="106"/>
    </row>
    <row r="48" spans="1:5" ht="15.75" customHeight="1">
      <c r="A48" s="64" t="s">
        <v>290</v>
      </c>
      <c r="B48" s="42"/>
      <c r="C48" s="136">
        <f>C49+C52</f>
        <v>0</v>
      </c>
      <c r="D48" s="149">
        <f>D49+D52</f>
        <v>0</v>
      </c>
      <c r="E48" s="106"/>
    </row>
    <row r="49" spans="1:5" ht="15.75" customHeight="1">
      <c r="A49" s="95" t="s">
        <v>288</v>
      </c>
      <c r="B49" s="42"/>
      <c r="C49" s="136">
        <f>C50+C51</f>
        <v>0</v>
      </c>
      <c r="D49" s="149">
        <f>D50+D51</f>
        <v>0</v>
      </c>
      <c r="E49" s="106"/>
    </row>
    <row r="50" spans="1:5" ht="15.75" customHeight="1">
      <c r="A50" s="95" t="s">
        <v>291</v>
      </c>
      <c r="B50" s="42"/>
      <c r="C50" s="136"/>
      <c r="D50" s="149"/>
      <c r="E50" s="106"/>
    </row>
    <row r="51" spans="1:5" ht="28.5" customHeight="1">
      <c r="A51" s="95" t="s">
        <v>292</v>
      </c>
      <c r="B51" s="42"/>
      <c r="C51" s="136"/>
      <c r="D51" s="149"/>
      <c r="E51" s="106"/>
    </row>
    <row r="52" spans="1:5" ht="15.75" customHeight="1">
      <c r="A52" s="95" t="s">
        <v>289</v>
      </c>
      <c r="B52" s="42"/>
      <c r="C52" s="136">
        <f>SUM(C53:C57)</f>
        <v>0</v>
      </c>
      <c r="D52" s="149">
        <f>SUM(D53:D57)</f>
        <v>0</v>
      </c>
      <c r="E52" s="106"/>
    </row>
    <row r="53" spans="1:5" ht="24" customHeight="1">
      <c r="A53" s="95" t="s">
        <v>293</v>
      </c>
      <c r="B53" s="42"/>
      <c r="C53" s="136"/>
      <c r="D53" s="149"/>
      <c r="E53" s="106"/>
    </row>
    <row r="54" spans="1:5" ht="15.75" customHeight="1">
      <c r="A54" s="95" t="s">
        <v>294</v>
      </c>
      <c r="B54" s="42"/>
      <c r="C54" s="136"/>
      <c r="D54" s="149"/>
      <c r="E54" s="106"/>
    </row>
    <row r="55" spans="1:5" ht="15.75" customHeight="1">
      <c r="A55" s="95" t="s">
        <v>295</v>
      </c>
      <c r="B55" s="42"/>
      <c r="C55" s="136"/>
      <c r="D55" s="149"/>
      <c r="E55" s="106"/>
    </row>
    <row r="56" spans="1:5" ht="15.75" customHeight="1">
      <c r="A56" s="95" t="s">
        <v>296</v>
      </c>
      <c r="B56" s="42"/>
      <c r="C56" s="136"/>
      <c r="D56" s="149"/>
      <c r="E56" s="106"/>
    </row>
    <row r="57" spans="1:5" ht="15.75" customHeight="1">
      <c r="A57" s="95" t="s">
        <v>297</v>
      </c>
      <c r="B57" s="42"/>
      <c r="C57" s="136"/>
      <c r="D57" s="149"/>
      <c r="E57" s="106"/>
    </row>
    <row r="58" spans="1:5" ht="15.75" customHeight="1">
      <c r="A58" s="67" t="s">
        <v>298</v>
      </c>
      <c r="B58" s="42"/>
      <c r="C58" s="137">
        <f>C48+C45</f>
        <v>22611808.399999954</v>
      </c>
      <c r="D58" s="150">
        <f>D48+D45</f>
        <v>26753145.880000003</v>
      </c>
      <c r="E58" s="106"/>
    </row>
    <row r="59" spans="1:5" ht="15.75" customHeight="1">
      <c r="A59" s="93" t="s">
        <v>132</v>
      </c>
      <c r="B59" s="42"/>
      <c r="C59" s="136"/>
      <c r="D59" s="149"/>
      <c r="E59" s="106"/>
    </row>
    <row r="60" spans="1:5" ht="15.75" customHeight="1">
      <c r="A60" s="93" t="s">
        <v>133</v>
      </c>
      <c r="B60" s="42"/>
      <c r="C60" s="136"/>
      <c r="D60" s="149"/>
      <c r="E60" s="106"/>
    </row>
    <row r="61" spans="1:5" ht="15.75" customHeight="1">
      <c r="A61" s="65" t="s">
        <v>299</v>
      </c>
      <c r="B61" s="42"/>
      <c r="C61" s="136" t="s">
        <v>0</v>
      </c>
      <c r="D61" s="149" t="s">
        <v>0</v>
      </c>
      <c r="E61" s="106"/>
    </row>
    <row r="62" spans="1:5" ht="15.75" customHeight="1">
      <c r="A62" s="93" t="s">
        <v>130</v>
      </c>
      <c r="B62" s="42"/>
      <c r="C62" s="136"/>
      <c r="D62" s="149"/>
      <c r="E62" s="106"/>
    </row>
    <row r="63" spans="1:5" ht="15.75" customHeight="1" thickBot="1">
      <c r="A63" s="68" t="s">
        <v>131</v>
      </c>
      <c r="B63" s="56"/>
      <c r="C63" s="153"/>
      <c r="D63" s="154"/>
      <c r="E63" s="106"/>
    </row>
    <row r="64" spans="1:4" ht="18" customHeight="1">
      <c r="A64" s="157" t="s">
        <v>447</v>
      </c>
      <c r="B64" s="158"/>
      <c r="C64" s="158"/>
      <c r="D64" s="158"/>
    </row>
    <row r="65" spans="1:4" ht="18" customHeight="1">
      <c r="A65" s="164" t="s">
        <v>448</v>
      </c>
      <c r="B65" s="165"/>
      <c r="C65" s="165"/>
      <c r="D65" s="165"/>
    </row>
    <row r="66" spans="1:4" ht="23.25" customHeight="1">
      <c r="A66" s="158" t="s">
        <v>321</v>
      </c>
      <c r="B66" s="158"/>
      <c r="C66" s="158"/>
      <c r="D66" s="158"/>
    </row>
    <row r="67" spans="3:4" ht="19.5" customHeight="1">
      <c r="C67" s="16"/>
      <c r="D67" s="16"/>
    </row>
    <row r="68" ht="19.5" customHeight="1">
      <c r="D68" s="16"/>
    </row>
    <row r="71" spans="1:4" ht="19.5" customHeight="1">
      <c r="A71" s="19"/>
      <c r="B71" s="19"/>
      <c r="C71" s="19"/>
      <c r="D71" s="19"/>
    </row>
  </sheetData>
  <sheetProtection/>
  <mergeCells count="5">
    <mergeCell ref="A65:D65"/>
    <mergeCell ref="A66:D66"/>
    <mergeCell ref="A1:D1"/>
    <mergeCell ref="A2:D2"/>
    <mergeCell ref="A64:D64"/>
  </mergeCells>
  <printOptions horizontalCentered="1"/>
  <pageMargins left="0.7480314960629921" right="0.7480314960629921" top="0.984251968503937" bottom="0.984251968503937" header="0.5118110236220472" footer="0.5118110236220472"/>
  <pageSetup firstPageNumber="5" useFirstPageNumber="1" horizontalDpi="600" verticalDpi="600" orientation="portrait" paperSize="9" scale="61" r:id="rId1"/>
  <headerFooter alignWithMargins="0">
    <oddFooter>&amp;C&amp;"Arial,常规"&amp;10&amp;P</oddFooter>
  </headerFooter>
</worksheet>
</file>

<file path=xl/worksheets/sheet3.xml><?xml version="1.0" encoding="utf-8"?>
<worksheet xmlns="http://schemas.openxmlformats.org/spreadsheetml/2006/main" xmlns:r="http://schemas.openxmlformats.org/officeDocument/2006/relationships">
  <sheetPr>
    <tabColor indexed="35"/>
  </sheetPr>
  <dimension ref="A1:F69"/>
  <sheetViews>
    <sheetView view="pageBreakPreview" zoomScaleSheetLayoutView="100" zoomScalePageLayoutView="0" workbookViewId="0" topLeftCell="A1">
      <pane xSplit="2" ySplit="4" topLeftCell="C51" activePane="bottomRight" state="frozen"/>
      <selection pane="topLeft" activeCell="A1" sqref="A1"/>
      <selection pane="topRight" activeCell="C1" sqref="C1"/>
      <selection pane="bottomLeft" activeCell="A4" sqref="A4"/>
      <selection pane="bottomRight" activeCell="A72" sqref="A72"/>
    </sheetView>
  </sheetViews>
  <sheetFormatPr defaultColWidth="9.00390625" defaultRowHeight="14.25"/>
  <cols>
    <col min="1" max="1" width="55.625" style="24" customWidth="1"/>
    <col min="2" max="2" width="14.125" style="25" customWidth="1"/>
    <col min="3" max="3" width="17.625" style="24" customWidth="1"/>
    <col min="4" max="4" width="17.625" style="20" customWidth="1"/>
    <col min="5" max="6" width="10.00390625" style="21" bestFit="1" customWidth="1"/>
    <col min="7" max="16384" width="9.00390625" style="20" customWidth="1"/>
  </cols>
  <sheetData>
    <row r="1" spans="1:4" ht="22.5">
      <c r="A1" s="169" t="s">
        <v>5</v>
      </c>
      <c r="B1" s="169"/>
      <c r="C1" s="169"/>
      <c r="D1" s="169"/>
    </row>
    <row r="2" spans="1:4" ht="22.5" customHeight="1">
      <c r="A2" s="170" t="s">
        <v>340</v>
      </c>
      <c r="B2" s="171"/>
      <c r="C2" s="171"/>
      <c r="D2" s="171"/>
    </row>
    <row r="3" spans="1:4" ht="17.25" customHeight="1" thickBot="1">
      <c r="A3" s="94" t="str">
        <f>'资产负债表'!A3</f>
        <v>编制单位：铁岭新星村镇银行股份有限公司</v>
      </c>
      <c r="B3" s="57"/>
      <c r="C3" s="94"/>
      <c r="D3" s="58" t="s">
        <v>14</v>
      </c>
    </row>
    <row r="4" spans="1:6" ht="15.75" customHeight="1">
      <c r="A4" s="37" t="s">
        <v>15</v>
      </c>
      <c r="B4" s="69" t="s">
        <v>154</v>
      </c>
      <c r="C4" s="62" t="s">
        <v>2</v>
      </c>
      <c r="D4" s="63" t="s">
        <v>3</v>
      </c>
      <c r="E4" s="22"/>
      <c r="F4" s="22"/>
    </row>
    <row r="5" spans="1:6" ht="15.75" customHeight="1">
      <c r="A5" s="51" t="s">
        <v>134</v>
      </c>
      <c r="B5" s="70"/>
      <c r="C5" s="43" t="s">
        <v>0</v>
      </c>
      <c r="D5" s="44" t="s">
        <v>0</v>
      </c>
      <c r="E5" s="23"/>
      <c r="F5" s="23"/>
    </row>
    <row r="6" spans="1:6" ht="15.75" customHeight="1">
      <c r="A6" s="52" t="s">
        <v>135</v>
      </c>
      <c r="B6" s="71"/>
      <c r="C6" s="136"/>
      <c r="D6" s="149"/>
      <c r="E6" s="23"/>
      <c r="F6" s="23"/>
    </row>
    <row r="7" spans="1:6" ht="15.75" customHeight="1">
      <c r="A7" s="72" t="s">
        <v>155</v>
      </c>
      <c r="B7" s="71"/>
      <c r="C7" s="136">
        <f>'[2]现金流量表'!$D$7</f>
        <v>125077103.51999974</v>
      </c>
      <c r="D7" s="149">
        <v>336317914.62000036</v>
      </c>
      <c r="E7" s="23"/>
      <c r="F7" s="23"/>
    </row>
    <row r="8" spans="1:6" ht="15.75" customHeight="1">
      <c r="A8" s="72" t="s">
        <v>156</v>
      </c>
      <c r="B8" s="71"/>
      <c r="C8" s="136"/>
      <c r="D8" s="149"/>
      <c r="E8" s="23"/>
      <c r="F8" s="23"/>
    </row>
    <row r="9" spans="1:6" ht="15.75" customHeight="1">
      <c r="A9" s="72" t="s">
        <v>157</v>
      </c>
      <c r="B9" s="71"/>
      <c r="C9" s="136"/>
      <c r="D9" s="149"/>
      <c r="E9" s="23"/>
      <c r="F9" s="23"/>
    </row>
    <row r="10" spans="1:6" ht="15.75" customHeight="1">
      <c r="A10" s="72" t="s">
        <v>158</v>
      </c>
      <c r="B10" s="71"/>
      <c r="C10" s="136"/>
      <c r="D10" s="149"/>
      <c r="E10" s="23"/>
      <c r="F10" s="23"/>
    </row>
    <row r="11" spans="1:6" ht="15.75" customHeight="1">
      <c r="A11" s="72" t="s">
        <v>159</v>
      </c>
      <c r="B11" s="71"/>
      <c r="C11" s="136"/>
      <c r="D11" s="149"/>
      <c r="E11" s="23"/>
      <c r="F11" s="23"/>
    </row>
    <row r="12" spans="1:6" ht="15.75" customHeight="1">
      <c r="A12" s="73" t="s">
        <v>160</v>
      </c>
      <c r="B12" s="71"/>
      <c r="C12" s="136"/>
      <c r="D12" s="149"/>
      <c r="E12" s="23"/>
      <c r="F12" s="23"/>
    </row>
    <row r="13" spans="1:6" ht="15.75" customHeight="1">
      <c r="A13" s="73" t="s">
        <v>303</v>
      </c>
      <c r="B13" s="71"/>
      <c r="C13" s="136"/>
      <c r="D13" s="149"/>
      <c r="E13" s="23"/>
      <c r="F13" s="23"/>
    </row>
    <row r="14" spans="1:6" ht="15.75" customHeight="1">
      <c r="A14" s="73" t="s">
        <v>161</v>
      </c>
      <c r="B14" s="71"/>
      <c r="C14" s="136">
        <f>'[2]现金流量表'!$D$9</f>
        <v>148307163.58999997</v>
      </c>
      <c r="D14" s="149">
        <v>140431641.17</v>
      </c>
      <c r="E14" s="23"/>
      <c r="F14" s="23"/>
    </row>
    <row r="15" spans="1:6" ht="15.75" customHeight="1">
      <c r="A15" s="73" t="s">
        <v>162</v>
      </c>
      <c r="B15" s="71"/>
      <c r="C15" s="136"/>
      <c r="D15" s="149"/>
      <c r="E15" s="23"/>
      <c r="F15" s="23"/>
    </row>
    <row r="16" spans="1:6" ht="15.75" customHeight="1">
      <c r="A16" s="73" t="s">
        <v>163</v>
      </c>
      <c r="B16" s="71"/>
      <c r="C16" s="136"/>
      <c r="D16" s="149"/>
      <c r="E16" s="23"/>
      <c r="F16" s="23"/>
    </row>
    <row r="17" spans="1:6" ht="15.75" customHeight="1">
      <c r="A17" s="52" t="s">
        <v>136</v>
      </c>
      <c r="B17" s="71"/>
      <c r="C17" s="136"/>
      <c r="D17" s="149"/>
      <c r="E17" s="23"/>
      <c r="F17" s="23"/>
    </row>
    <row r="18" spans="1:6" ht="15.75" customHeight="1">
      <c r="A18" s="52" t="s">
        <v>137</v>
      </c>
      <c r="B18" s="71"/>
      <c r="C18" s="136">
        <f>'[2]现金流量表'!$D$10</f>
        <v>65290975.12</v>
      </c>
      <c r="D18" s="149">
        <v>14861058.11</v>
      </c>
      <c r="E18" s="23"/>
      <c r="F18" s="23"/>
    </row>
    <row r="19" spans="1:6" ht="15.75" customHeight="1">
      <c r="A19" s="50" t="s">
        <v>138</v>
      </c>
      <c r="B19" s="74"/>
      <c r="C19" s="137">
        <f>SUM(C6:C18)</f>
        <v>338675242.2299997</v>
      </c>
      <c r="D19" s="150">
        <f>SUM(D6:D18)</f>
        <v>491610613.90000033</v>
      </c>
      <c r="E19" s="23"/>
      <c r="F19" s="23"/>
    </row>
    <row r="20" spans="1:6" ht="15.75" customHeight="1">
      <c r="A20" s="52" t="s">
        <v>139</v>
      </c>
      <c r="B20" s="71"/>
      <c r="C20" s="136"/>
      <c r="D20" s="149"/>
      <c r="E20" s="23"/>
      <c r="F20" s="23"/>
    </row>
    <row r="21" spans="1:6" ht="15.75" customHeight="1">
      <c r="A21" s="73" t="s">
        <v>164</v>
      </c>
      <c r="B21" s="71"/>
      <c r="C21" s="136">
        <f>'[2]现金流量表'!$D$12</f>
        <v>137906929.04</v>
      </c>
      <c r="D21" s="149">
        <v>242021751.09</v>
      </c>
      <c r="E21" s="23"/>
      <c r="F21" s="23"/>
    </row>
    <row r="22" spans="1:6" ht="15.75" customHeight="1">
      <c r="A22" s="73" t="s">
        <v>165</v>
      </c>
      <c r="B22" s="71"/>
      <c r="C22" s="136"/>
      <c r="D22" s="149">
        <v>43721328.9</v>
      </c>
      <c r="E22" s="23"/>
      <c r="F22" s="23"/>
    </row>
    <row r="23" spans="1:6" ht="15.75" customHeight="1">
      <c r="A23" s="73" t="s">
        <v>166</v>
      </c>
      <c r="B23" s="71"/>
      <c r="C23" s="136"/>
      <c r="D23" s="149"/>
      <c r="E23" s="23"/>
      <c r="F23" s="23"/>
    </row>
    <row r="24" spans="1:6" ht="15.75" customHeight="1">
      <c r="A24" s="73" t="s">
        <v>167</v>
      </c>
      <c r="B24" s="71"/>
      <c r="C24" s="136">
        <f>'[2]现金流量表'!$D$14</f>
        <v>84509084.49000001</v>
      </c>
      <c r="D24" s="149">
        <v>74806068.42999999</v>
      </c>
      <c r="E24" s="23"/>
      <c r="F24" s="23"/>
    </row>
    <row r="25" spans="1:6" ht="15.75" customHeight="1">
      <c r="A25" s="73" t="s">
        <v>168</v>
      </c>
      <c r="B25" s="71"/>
      <c r="C25" s="136"/>
      <c r="D25" s="149"/>
      <c r="E25" s="23"/>
      <c r="F25" s="23"/>
    </row>
    <row r="26" spans="1:6" ht="15.75" customHeight="1">
      <c r="A26" s="52" t="s">
        <v>140</v>
      </c>
      <c r="B26" s="71"/>
      <c r="C26" s="136">
        <f>'[2]现金流量表'!$D$15</f>
        <v>16529391.55</v>
      </c>
      <c r="D26" s="149">
        <v>14398153.120000001</v>
      </c>
      <c r="E26" s="23"/>
      <c r="F26" s="23"/>
    </row>
    <row r="27" spans="1:6" ht="15.75" customHeight="1">
      <c r="A27" s="52" t="s">
        <v>141</v>
      </c>
      <c r="B27" s="71"/>
      <c r="C27" s="136">
        <f>'[2]现金流量表'!$D$16</f>
        <v>12097897.01</v>
      </c>
      <c r="D27" s="149">
        <v>11575092.32</v>
      </c>
      <c r="E27" s="23"/>
      <c r="F27" s="23"/>
    </row>
    <row r="28" spans="1:6" ht="15.75" customHeight="1">
      <c r="A28" s="52" t="s">
        <v>142</v>
      </c>
      <c r="B28" s="71"/>
      <c r="C28" s="136">
        <f>'[2]现金流量表'!$D$17</f>
        <v>7565268.409999997</v>
      </c>
      <c r="D28" s="149">
        <v>5830308.72</v>
      </c>
      <c r="E28" s="23"/>
      <c r="F28" s="23"/>
    </row>
    <row r="29" spans="1:6" ht="15.75" customHeight="1">
      <c r="A29" s="50" t="s">
        <v>143</v>
      </c>
      <c r="B29" s="74"/>
      <c r="C29" s="137">
        <f>SUM(C20:C28)</f>
        <v>258608570.5</v>
      </c>
      <c r="D29" s="150">
        <f>SUM(D20:D28)</f>
        <v>392352702.58000004</v>
      </c>
      <c r="E29" s="23"/>
      <c r="F29" s="23"/>
    </row>
    <row r="30" spans="1:6" ht="15.75" customHeight="1">
      <c r="A30" s="51" t="s">
        <v>144</v>
      </c>
      <c r="B30" s="74"/>
      <c r="C30" s="137">
        <f>C19-C29</f>
        <v>80066671.72999972</v>
      </c>
      <c r="D30" s="150">
        <f>D19-D29</f>
        <v>99257911.32000029</v>
      </c>
      <c r="E30" s="23"/>
      <c r="F30" s="23"/>
    </row>
    <row r="31" spans="1:6" ht="15.75" customHeight="1">
      <c r="A31" s="51" t="s">
        <v>6</v>
      </c>
      <c r="B31" s="70"/>
      <c r="C31" s="136" t="s">
        <v>0</v>
      </c>
      <c r="D31" s="149" t="s">
        <v>0</v>
      </c>
      <c r="E31" s="23"/>
      <c r="F31" s="23"/>
    </row>
    <row r="32" spans="1:4" ht="15.75" customHeight="1">
      <c r="A32" s="52" t="s">
        <v>169</v>
      </c>
      <c r="B32" s="71"/>
      <c r="C32" s="136"/>
      <c r="D32" s="149"/>
    </row>
    <row r="33" spans="1:6" ht="15.75" customHeight="1">
      <c r="A33" s="52" t="s">
        <v>170</v>
      </c>
      <c r="B33" s="71"/>
      <c r="C33" s="136"/>
      <c r="D33" s="149"/>
      <c r="E33" s="10"/>
      <c r="F33" s="10"/>
    </row>
    <row r="34" spans="1:6" ht="15.75" customHeight="1">
      <c r="A34" s="52" t="s">
        <v>145</v>
      </c>
      <c r="B34" s="70"/>
      <c r="C34" s="136"/>
      <c r="D34" s="149"/>
      <c r="E34" s="10"/>
      <c r="F34" s="10"/>
    </row>
    <row r="35" spans="1:4" ht="15.75" customHeight="1">
      <c r="A35" s="52" t="s">
        <v>171</v>
      </c>
      <c r="B35" s="70"/>
      <c r="C35" s="136"/>
      <c r="D35" s="149"/>
    </row>
    <row r="36" spans="1:6" ht="15.75" customHeight="1">
      <c r="A36" s="52" t="s">
        <v>146</v>
      </c>
      <c r="B36" s="70"/>
      <c r="C36" s="136"/>
      <c r="D36" s="149"/>
      <c r="E36" s="10"/>
      <c r="F36" s="10"/>
    </row>
    <row r="37" spans="1:6" ht="15.75" customHeight="1">
      <c r="A37" s="50" t="s">
        <v>147</v>
      </c>
      <c r="B37" s="74"/>
      <c r="C37" s="136">
        <f>SUM(C32:C36)</f>
        <v>0</v>
      </c>
      <c r="D37" s="149">
        <f>SUM(D32:D36)</f>
        <v>0</v>
      </c>
      <c r="E37" s="10"/>
      <c r="F37" s="10"/>
    </row>
    <row r="38" spans="1:4" ht="15.75" customHeight="1">
      <c r="A38" s="52" t="s">
        <v>172</v>
      </c>
      <c r="B38" s="70"/>
      <c r="C38" s="137">
        <f>'[2]现金流量表'!$D$26</f>
        <v>3307225.04</v>
      </c>
      <c r="D38" s="150">
        <f>2072991.76-50000+225760+1250000+138147.38</f>
        <v>3636899.1399999997</v>
      </c>
    </row>
    <row r="39" spans="1:4" ht="15.75" customHeight="1">
      <c r="A39" s="52" t="s">
        <v>173</v>
      </c>
      <c r="B39" s="70"/>
      <c r="C39" s="136"/>
      <c r="D39" s="149"/>
    </row>
    <row r="40" spans="1:4" ht="15.75" customHeight="1">
      <c r="A40" s="52" t="s">
        <v>174</v>
      </c>
      <c r="B40" s="70"/>
      <c r="C40" s="136"/>
      <c r="D40" s="149"/>
    </row>
    <row r="41" spans="1:4" ht="15.75" customHeight="1">
      <c r="A41" s="52" t="s">
        <v>175</v>
      </c>
      <c r="B41" s="70"/>
      <c r="C41" s="136"/>
      <c r="D41" s="149"/>
    </row>
    <row r="42" spans="1:4" ht="15.75" customHeight="1">
      <c r="A42" s="52" t="s">
        <v>176</v>
      </c>
      <c r="B42" s="70"/>
      <c r="C42" s="136"/>
      <c r="D42" s="149"/>
    </row>
    <row r="43" spans="1:4" ht="15.75" customHeight="1">
      <c r="A43" s="50" t="s">
        <v>148</v>
      </c>
      <c r="B43" s="74"/>
      <c r="C43" s="137">
        <f>SUM(C38:C42)</f>
        <v>3307225.04</v>
      </c>
      <c r="D43" s="150">
        <f>SUM(D38:D42)</f>
        <v>3636899.1399999997</v>
      </c>
    </row>
    <row r="44" spans="1:4" ht="15.75" customHeight="1">
      <c r="A44" s="51" t="s">
        <v>177</v>
      </c>
      <c r="B44" s="74"/>
      <c r="C44" s="137">
        <f>C37-C43</f>
        <v>-3307225.04</v>
      </c>
      <c r="D44" s="150">
        <f>D37-D43</f>
        <v>-3636899.1399999997</v>
      </c>
    </row>
    <row r="45" spans="1:4" ht="15.75" customHeight="1">
      <c r="A45" s="51" t="s">
        <v>7</v>
      </c>
      <c r="B45" s="74"/>
      <c r="C45" s="136" t="s">
        <v>0</v>
      </c>
      <c r="D45" s="149" t="s">
        <v>0</v>
      </c>
    </row>
    <row r="46" spans="1:4" ht="15.75" customHeight="1">
      <c r="A46" s="52" t="s">
        <v>178</v>
      </c>
      <c r="B46" s="74"/>
      <c r="C46" s="136"/>
      <c r="D46" s="149">
        <v>40000000</v>
      </c>
    </row>
    <row r="47" spans="1:4" ht="15.75" customHeight="1">
      <c r="A47" s="60" t="s">
        <v>179</v>
      </c>
      <c r="B47" s="74"/>
      <c r="C47" s="136"/>
      <c r="D47" s="149"/>
    </row>
    <row r="48" spans="1:4" ht="15.75" customHeight="1">
      <c r="A48" s="52" t="s">
        <v>180</v>
      </c>
      <c r="B48" s="74"/>
      <c r="C48" s="136"/>
      <c r="D48" s="149"/>
    </row>
    <row r="49" spans="1:4" ht="15.75" customHeight="1">
      <c r="A49" s="52" t="s">
        <v>181</v>
      </c>
      <c r="B49" s="74"/>
      <c r="C49" s="136"/>
      <c r="D49" s="149"/>
    </row>
    <row r="50" spans="1:4" ht="15.75" customHeight="1">
      <c r="A50" s="52" t="s">
        <v>182</v>
      </c>
      <c r="B50" s="74"/>
      <c r="C50" s="136"/>
      <c r="D50" s="149"/>
    </row>
    <row r="51" spans="1:4" ht="15.75" customHeight="1">
      <c r="A51" s="50" t="s">
        <v>183</v>
      </c>
      <c r="B51" s="70"/>
      <c r="C51" s="136">
        <f>C46+SUM(C48:C50)</f>
        <v>0</v>
      </c>
      <c r="D51" s="149">
        <f>D46+SUM(D48:D50)</f>
        <v>40000000</v>
      </c>
    </row>
    <row r="52" spans="1:4" ht="15.75" customHeight="1">
      <c r="A52" s="52" t="s">
        <v>184</v>
      </c>
      <c r="B52" s="71"/>
      <c r="C52" s="136"/>
      <c r="D52" s="149"/>
    </row>
    <row r="53" spans="1:4" ht="15.75" customHeight="1">
      <c r="A53" s="52" t="s">
        <v>185</v>
      </c>
      <c r="B53" s="71"/>
      <c r="C53" s="136"/>
      <c r="D53" s="149">
        <v>45000000</v>
      </c>
    </row>
    <row r="54" spans="1:4" ht="15.75" customHeight="1">
      <c r="A54" s="60" t="s">
        <v>186</v>
      </c>
      <c r="B54" s="74"/>
      <c r="C54" s="136"/>
      <c r="D54" s="149"/>
    </row>
    <row r="55" spans="1:4" ht="15.75" customHeight="1">
      <c r="A55" s="52" t="s">
        <v>149</v>
      </c>
      <c r="B55" s="74"/>
      <c r="C55" s="136"/>
      <c r="D55" s="149"/>
    </row>
    <row r="56" spans="1:4" ht="15.75" customHeight="1">
      <c r="A56" s="50" t="s">
        <v>150</v>
      </c>
      <c r="B56" s="74"/>
      <c r="C56" s="137">
        <f>C52+C53+C55</f>
        <v>0</v>
      </c>
      <c r="D56" s="150">
        <f>D52+D53+D55</f>
        <v>45000000</v>
      </c>
    </row>
    <row r="57" spans="1:4" ht="15.75" customHeight="1">
      <c r="A57" s="51" t="s">
        <v>151</v>
      </c>
      <c r="B57" s="74"/>
      <c r="C57" s="137">
        <f>C51-C56</f>
        <v>0</v>
      </c>
      <c r="D57" s="150">
        <f>D51-D56</f>
        <v>-5000000</v>
      </c>
    </row>
    <row r="58" spans="1:4" ht="15.75" customHeight="1">
      <c r="A58" s="51" t="s">
        <v>152</v>
      </c>
      <c r="B58" s="70"/>
      <c r="C58" s="136"/>
      <c r="D58" s="149"/>
    </row>
    <row r="59" spans="1:4" ht="15.75" customHeight="1">
      <c r="A59" s="51" t="s">
        <v>153</v>
      </c>
      <c r="B59" s="103" t="s">
        <v>337</v>
      </c>
      <c r="C59" s="137">
        <f>C30+C44+C57+C58</f>
        <v>76759446.68999971</v>
      </c>
      <c r="D59" s="150">
        <f>D30+D44+D57+D58</f>
        <v>90621012.18000029</v>
      </c>
    </row>
    <row r="60" spans="1:4" ht="15.75" customHeight="1">
      <c r="A60" s="52" t="s">
        <v>187</v>
      </c>
      <c r="B60" s="103" t="s">
        <v>336</v>
      </c>
      <c r="C60" s="136">
        <f>D61</f>
        <v>394701580.23000044</v>
      </c>
      <c r="D60" s="149">
        <v>304080568.05000013</v>
      </c>
    </row>
    <row r="61" spans="1:4" ht="15.75" customHeight="1" thickBot="1">
      <c r="A61" s="75" t="s">
        <v>188</v>
      </c>
      <c r="B61" s="102" t="s">
        <v>336</v>
      </c>
      <c r="C61" s="151">
        <f>C59+C60</f>
        <v>471461026.92000014</v>
      </c>
      <c r="D61" s="152">
        <f>D59+D60</f>
        <v>394701580.23000044</v>
      </c>
    </row>
    <row r="62" spans="1:4" ht="20.25" customHeight="1">
      <c r="A62" s="172" t="s">
        <v>447</v>
      </c>
      <c r="B62" s="173"/>
      <c r="C62" s="173"/>
      <c r="D62" s="173"/>
    </row>
    <row r="63" spans="1:4" ht="20.25" customHeight="1">
      <c r="A63" s="164" t="s">
        <v>448</v>
      </c>
      <c r="B63" s="165"/>
      <c r="C63" s="165"/>
      <c r="D63" s="165"/>
    </row>
    <row r="64" spans="1:4" ht="22.5" customHeight="1">
      <c r="A64" s="158" t="s">
        <v>320</v>
      </c>
      <c r="B64" s="158"/>
      <c r="C64" s="158"/>
      <c r="D64" s="158"/>
    </row>
    <row r="69" ht="15.75">
      <c r="D69" s="100"/>
    </row>
  </sheetData>
  <sheetProtection/>
  <mergeCells count="5">
    <mergeCell ref="A1:D1"/>
    <mergeCell ref="A2:D2"/>
    <mergeCell ref="A62:D62"/>
    <mergeCell ref="A64:D64"/>
    <mergeCell ref="A63:D63"/>
  </mergeCells>
  <printOptions horizontalCentered="1"/>
  <pageMargins left="0.7480314960629921" right="0.7480314960629921" top="0.984251968503937" bottom="0.984251968503937" header="0.5118110236220472" footer="0.5118110236220472"/>
  <pageSetup firstPageNumber="6" useFirstPageNumber="1" horizontalDpi="600" verticalDpi="600" orientation="portrait" paperSize="9" scale="65" r:id="rId1"/>
  <headerFooter alignWithMargins="0">
    <oddFooter>&amp;C&amp;"Arial,常规"&amp;10&amp;P</oddFooter>
  </headerFooter>
</worksheet>
</file>

<file path=xl/worksheets/sheet4.xml><?xml version="1.0" encoding="utf-8"?>
<worksheet xmlns="http://schemas.openxmlformats.org/spreadsheetml/2006/main" xmlns:r="http://schemas.openxmlformats.org/officeDocument/2006/relationships">
  <sheetPr>
    <tabColor rgb="FF00FFFF"/>
    <pageSetUpPr fitToPage="1"/>
  </sheetPr>
  <dimension ref="A1:N93"/>
  <sheetViews>
    <sheetView view="pageBreakPreview" zoomScale="70" zoomScaleNormal="70" zoomScaleSheetLayoutView="70" zoomScalePageLayoutView="0" workbookViewId="0" topLeftCell="A1">
      <selection activeCell="J44" sqref="J44"/>
    </sheetView>
  </sheetViews>
  <sheetFormatPr defaultColWidth="9.00390625" defaultRowHeight="14.25"/>
  <cols>
    <col min="1" max="1" width="46.625" style="26" customWidth="1"/>
    <col min="2" max="2" width="22.25390625" style="26" customWidth="1"/>
    <col min="3" max="3" width="15.50390625" style="26" customWidth="1"/>
    <col min="4" max="4" width="16.875" style="26" customWidth="1"/>
    <col min="5" max="5" width="16.00390625" style="26" customWidth="1"/>
    <col min="6" max="6" width="16.25390625" style="26" customWidth="1"/>
    <col min="7" max="7" width="15.625" style="26" customWidth="1"/>
    <col min="8" max="8" width="20.375" style="26" customWidth="1"/>
    <col min="9" max="9" width="19.625" style="26" customWidth="1"/>
    <col min="10" max="10" width="18.50390625" style="26" customWidth="1"/>
    <col min="11" max="11" width="14.75390625" style="26" customWidth="1"/>
    <col min="12" max="12" width="20.00390625" style="26" customWidth="1"/>
    <col min="13" max="13" width="10.625" style="26" customWidth="1"/>
    <col min="14" max="14" width="21.375" style="26" customWidth="1"/>
    <col min="15" max="16384" width="9.00390625" style="26" customWidth="1"/>
  </cols>
  <sheetData>
    <row r="1" spans="1:14" ht="24.75" customHeight="1">
      <c r="A1" s="176" t="s">
        <v>341</v>
      </c>
      <c r="B1" s="176"/>
      <c r="C1" s="176"/>
      <c r="D1" s="176"/>
      <c r="E1" s="176"/>
      <c r="F1" s="176"/>
      <c r="G1" s="176"/>
      <c r="H1" s="176"/>
      <c r="I1" s="176"/>
      <c r="J1" s="176"/>
      <c r="K1" s="176"/>
      <c r="L1" s="176"/>
      <c r="M1" s="176"/>
      <c r="N1" s="176"/>
    </row>
    <row r="2" spans="1:14" ht="19.5" customHeight="1">
      <c r="A2" s="177" t="s">
        <v>342</v>
      </c>
      <c r="B2" s="177"/>
      <c r="C2" s="177"/>
      <c r="D2" s="177"/>
      <c r="E2" s="177"/>
      <c r="F2" s="177"/>
      <c r="G2" s="177"/>
      <c r="H2" s="177"/>
      <c r="I2" s="177"/>
      <c r="J2" s="177"/>
      <c r="K2" s="177"/>
      <c r="L2" s="177"/>
      <c r="M2" s="177"/>
      <c r="N2" s="177"/>
    </row>
    <row r="3" spans="1:14" s="112" customFormat="1" ht="19.5" customHeight="1" thickBot="1">
      <c r="A3" s="107" t="s">
        <v>426</v>
      </c>
      <c r="B3" s="108"/>
      <c r="C3" s="108"/>
      <c r="D3" s="108"/>
      <c r="E3" s="108"/>
      <c r="F3" s="108"/>
      <c r="G3" s="108"/>
      <c r="H3" s="108"/>
      <c r="I3" s="108"/>
      <c r="J3" s="109"/>
      <c r="K3" s="109"/>
      <c r="L3" s="110"/>
      <c r="M3" s="111"/>
      <c r="N3" s="111" t="s">
        <v>343</v>
      </c>
    </row>
    <row r="4" spans="1:14" s="112" customFormat="1" ht="23.25" customHeight="1">
      <c r="A4" s="178" t="s">
        <v>344</v>
      </c>
      <c r="B4" s="181" t="s">
        <v>345</v>
      </c>
      <c r="C4" s="182"/>
      <c r="D4" s="182"/>
      <c r="E4" s="182"/>
      <c r="F4" s="182"/>
      <c r="G4" s="182"/>
      <c r="H4" s="182"/>
      <c r="I4" s="182"/>
      <c r="J4" s="182"/>
      <c r="K4" s="182"/>
      <c r="L4" s="182"/>
      <c r="M4" s="182"/>
      <c r="N4" s="183"/>
    </row>
    <row r="5" spans="1:14" s="112" customFormat="1" ht="23.25" customHeight="1">
      <c r="A5" s="179"/>
      <c r="B5" s="184" t="s">
        <v>346</v>
      </c>
      <c r="C5" s="184"/>
      <c r="D5" s="184"/>
      <c r="E5" s="184"/>
      <c r="F5" s="184"/>
      <c r="G5" s="184"/>
      <c r="H5" s="184"/>
      <c r="I5" s="184"/>
      <c r="J5" s="184"/>
      <c r="K5" s="184"/>
      <c r="L5" s="184"/>
      <c r="M5" s="185" t="s">
        <v>347</v>
      </c>
      <c r="N5" s="187" t="s">
        <v>348</v>
      </c>
    </row>
    <row r="6" spans="1:14" s="112" customFormat="1" ht="23.25" customHeight="1">
      <c r="A6" s="180"/>
      <c r="B6" s="113" t="s">
        <v>349</v>
      </c>
      <c r="C6" s="113" t="s">
        <v>350</v>
      </c>
      <c r="D6" s="114" t="s">
        <v>351</v>
      </c>
      <c r="E6" s="113" t="s">
        <v>352</v>
      </c>
      <c r="F6" s="113" t="s">
        <v>353</v>
      </c>
      <c r="G6" s="113" t="s">
        <v>354</v>
      </c>
      <c r="H6" s="114" t="s">
        <v>355</v>
      </c>
      <c r="I6" s="113" t="s">
        <v>356</v>
      </c>
      <c r="J6" s="114" t="s">
        <v>357</v>
      </c>
      <c r="K6" s="114" t="s">
        <v>358</v>
      </c>
      <c r="L6" s="114" t="s">
        <v>359</v>
      </c>
      <c r="M6" s="186"/>
      <c r="N6" s="188"/>
    </row>
    <row r="7" spans="1:14" s="112" customFormat="1" ht="23.25" customHeight="1">
      <c r="A7" s="115" t="s">
        <v>360</v>
      </c>
      <c r="B7" s="138">
        <f>'所有者权益变动表（续）'!B38</f>
        <v>120000000</v>
      </c>
      <c r="C7" s="138">
        <f>'所有者权益变动表（续）'!C38</f>
        <v>0</v>
      </c>
      <c r="D7" s="138">
        <f>'所有者权益变动表（续）'!D38</f>
        <v>0</v>
      </c>
      <c r="E7" s="138">
        <f>'所有者权益变动表（续）'!E38</f>
        <v>0</v>
      </c>
      <c r="F7" s="138">
        <f>'所有者权益变动表（续）'!F38</f>
        <v>0</v>
      </c>
      <c r="G7" s="138">
        <f>'所有者权益变动表（续）'!G38</f>
        <v>0</v>
      </c>
      <c r="H7" s="138">
        <f>'所有者权益变动表（续）'!H38</f>
        <v>10439403.05</v>
      </c>
      <c r="I7" s="138">
        <f>'所有者权益变动表（续）'!I38</f>
        <v>4300000</v>
      </c>
      <c r="J7" s="138">
        <f>'所有者权益变动表（续）'!J38</f>
        <v>20720476.540000014</v>
      </c>
      <c r="K7" s="138">
        <f>'所有者权益变动表（续）'!K38</f>
        <v>0</v>
      </c>
      <c r="L7" s="138">
        <f>B7+C7+D7-E7+SUM(F7:K7)</f>
        <v>155459879.59000003</v>
      </c>
      <c r="M7" s="138">
        <f>'[1]所有者权益变动表（续）'!M38</f>
        <v>0</v>
      </c>
      <c r="N7" s="139">
        <f>L7+M7</f>
        <v>155459879.59000003</v>
      </c>
    </row>
    <row r="8" spans="1:14" s="112" customFormat="1" ht="23.25" customHeight="1">
      <c r="A8" s="117" t="s">
        <v>361</v>
      </c>
      <c r="B8" s="118"/>
      <c r="C8" s="118"/>
      <c r="D8" s="118"/>
      <c r="E8" s="118"/>
      <c r="F8" s="118"/>
      <c r="G8" s="118"/>
      <c r="H8" s="118"/>
      <c r="I8" s="118"/>
      <c r="J8" s="118"/>
      <c r="K8" s="118"/>
      <c r="L8" s="138">
        <f>B8+C8+D8-E8+SUM(F8:K8)</f>
        <v>0</v>
      </c>
      <c r="M8" s="118"/>
      <c r="N8" s="139">
        <f>L8+M8</f>
        <v>0</v>
      </c>
    </row>
    <row r="9" spans="1:14" s="112" customFormat="1" ht="23.25" customHeight="1">
      <c r="A9" s="117" t="s">
        <v>362</v>
      </c>
      <c r="B9" s="118"/>
      <c r="C9" s="118"/>
      <c r="D9" s="118"/>
      <c r="E9" s="118"/>
      <c r="F9" s="118"/>
      <c r="G9" s="118"/>
      <c r="H9" s="118"/>
      <c r="I9" s="118"/>
      <c r="J9" s="118">
        <v>19620.8</v>
      </c>
      <c r="K9" s="118"/>
      <c r="L9" s="138">
        <f>B9+C9+D9-E9+SUM(F9:K9)</f>
        <v>19620.8</v>
      </c>
      <c r="M9" s="118"/>
      <c r="N9" s="139">
        <f>L9+M9</f>
        <v>19620.8</v>
      </c>
    </row>
    <row r="10" spans="1:14" s="112" customFormat="1" ht="23.25" customHeight="1">
      <c r="A10" s="117" t="s">
        <v>363</v>
      </c>
      <c r="B10" s="118"/>
      <c r="C10" s="118"/>
      <c r="D10" s="118"/>
      <c r="E10" s="118"/>
      <c r="F10" s="118"/>
      <c r="G10" s="118"/>
      <c r="H10" s="118"/>
      <c r="I10" s="118"/>
      <c r="J10" s="118"/>
      <c r="K10" s="118"/>
      <c r="L10" s="118"/>
      <c r="M10" s="118"/>
      <c r="N10" s="119"/>
    </row>
    <row r="11" spans="1:14" s="112" customFormat="1" ht="23.25" customHeight="1">
      <c r="A11" s="115" t="s">
        <v>364</v>
      </c>
      <c r="B11" s="140">
        <f>B7+B8+B9+B10</f>
        <v>120000000</v>
      </c>
      <c r="C11" s="140">
        <f aca="true" t="shared" si="0" ref="C11:L11">C7+C8+C9+C10</f>
        <v>0</v>
      </c>
      <c r="D11" s="140">
        <f t="shared" si="0"/>
        <v>0</v>
      </c>
      <c r="E11" s="140">
        <f t="shared" si="0"/>
        <v>0</v>
      </c>
      <c r="F11" s="140">
        <f t="shared" si="0"/>
        <v>0</v>
      </c>
      <c r="G11" s="140">
        <f t="shared" si="0"/>
        <v>0</v>
      </c>
      <c r="H11" s="140">
        <f t="shared" si="0"/>
        <v>10439403.05</v>
      </c>
      <c r="I11" s="140">
        <f t="shared" si="0"/>
        <v>4300000</v>
      </c>
      <c r="J11" s="140">
        <f t="shared" si="0"/>
        <v>20740097.340000015</v>
      </c>
      <c r="K11" s="140">
        <f t="shared" si="0"/>
        <v>0</v>
      </c>
      <c r="L11" s="140">
        <f t="shared" si="0"/>
        <v>155479500.39000005</v>
      </c>
      <c r="M11" s="140">
        <f>M7+M10</f>
        <v>0</v>
      </c>
      <c r="N11" s="141">
        <f>L11+M11</f>
        <v>155479500.39000005</v>
      </c>
    </row>
    <row r="12" spans="1:14" s="112" customFormat="1" ht="23.25" customHeight="1">
      <c r="A12" s="115" t="s">
        <v>365</v>
      </c>
      <c r="B12" s="120">
        <f>B14+B19+B22+B32</f>
        <v>0</v>
      </c>
      <c r="C12" s="120">
        <f>C14+C22+C32</f>
        <v>0</v>
      </c>
      <c r="D12" s="120">
        <f>D14+D19+D22+D32</f>
        <v>0</v>
      </c>
      <c r="E12" s="120">
        <f>E14+E19+E22+E32</f>
        <v>0</v>
      </c>
      <c r="F12" s="120">
        <f>F13+F14+F19+F22+F32</f>
        <v>0</v>
      </c>
      <c r="G12" s="120">
        <f>G14+G19+G22+G32</f>
        <v>0</v>
      </c>
      <c r="H12" s="140">
        <f>H14+H19+H22+H32</f>
        <v>2261180.84</v>
      </c>
      <c r="I12" s="140">
        <f>I14+I19+I22+I32</f>
        <v>0</v>
      </c>
      <c r="J12" s="140">
        <f>J13+J14+J19+J22+J32</f>
        <v>20350627.559999954</v>
      </c>
      <c r="K12" s="140">
        <f>K14+K19+K22+K32</f>
        <v>0</v>
      </c>
      <c r="L12" s="142">
        <f>B12+C12+D12-E12+SUM(F12:K12)</f>
        <v>22611808.399999954</v>
      </c>
      <c r="M12" s="140">
        <f>M13+M14+M19+M22+M32</f>
        <v>0</v>
      </c>
      <c r="N12" s="141">
        <f>N13+N14+N19+N22+N32</f>
        <v>22611808.399999954</v>
      </c>
    </row>
    <row r="13" spans="1:14" s="112" customFormat="1" ht="23.25" customHeight="1">
      <c r="A13" s="117" t="s">
        <v>366</v>
      </c>
      <c r="B13" s="118" t="s">
        <v>1</v>
      </c>
      <c r="C13" s="118" t="s">
        <v>1</v>
      </c>
      <c r="D13" s="118" t="s">
        <v>1</v>
      </c>
      <c r="E13" s="118" t="s">
        <v>1</v>
      </c>
      <c r="F13" s="118">
        <f>'[1]合并利润表'!C59-'[1]合并利润表'!C46</f>
        <v>0</v>
      </c>
      <c r="G13" s="118" t="s">
        <v>1</v>
      </c>
      <c r="H13" s="118" t="s">
        <v>1</v>
      </c>
      <c r="I13" s="118" t="s">
        <v>1</v>
      </c>
      <c r="J13" s="120">
        <f>'利润表'!C58</f>
        <v>22611808.399999954</v>
      </c>
      <c r="K13" s="118" t="s">
        <v>1</v>
      </c>
      <c r="L13" s="121">
        <f>F13+J13</f>
        <v>22611808.399999954</v>
      </c>
      <c r="M13" s="120">
        <f>'[1]合并利润表'!C60</f>
        <v>0</v>
      </c>
      <c r="N13" s="116">
        <f aca="true" t="shared" si="1" ref="N13:N32">L13+M13</f>
        <v>22611808.399999954</v>
      </c>
    </row>
    <row r="14" spans="1:14" s="112" customFormat="1" ht="23.25" customHeight="1">
      <c r="A14" s="117" t="s">
        <v>367</v>
      </c>
      <c r="B14" s="120">
        <f>B15+B16+B17+B18</f>
        <v>0</v>
      </c>
      <c r="C14" s="120">
        <f>C16</f>
        <v>0</v>
      </c>
      <c r="D14" s="120">
        <f>D15+D16+D17+D18</f>
        <v>0</v>
      </c>
      <c r="E14" s="120">
        <f>E18</f>
        <v>0</v>
      </c>
      <c r="F14" s="120">
        <f aca="true" t="shared" si="2" ref="F14:K14">F18</f>
        <v>0</v>
      </c>
      <c r="G14" s="120">
        <f t="shared" si="2"/>
        <v>0</v>
      </c>
      <c r="H14" s="120">
        <f t="shared" si="2"/>
        <v>0</v>
      </c>
      <c r="I14" s="120">
        <f t="shared" si="2"/>
        <v>0</v>
      </c>
      <c r="J14" s="120">
        <f t="shared" si="2"/>
        <v>0</v>
      </c>
      <c r="K14" s="120">
        <f t="shared" si="2"/>
        <v>0</v>
      </c>
      <c r="L14" s="121">
        <f>B14+C14+D14-E14+SUM(F14:K14)</f>
        <v>0</v>
      </c>
      <c r="M14" s="120">
        <f>M15+M16+M17+M18</f>
        <v>0</v>
      </c>
      <c r="N14" s="116">
        <f t="shared" si="1"/>
        <v>0</v>
      </c>
    </row>
    <row r="15" spans="1:14" s="112" customFormat="1" ht="23.25" customHeight="1">
      <c r="A15" s="122" t="s">
        <v>368</v>
      </c>
      <c r="B15" s="120"/>
      <c r="C15" s="118" t="s">
        <v>1</v>
      </c>
      <c r="D15" s="120"/>
      <c r="E15" s="118" t="s">
        <v>1</v>
      </c>
      <c r="F15" s="118" t="s">
        <v>1</v>
      </c>
      <c r="G15" s="118" t="s">
        <v>1</v>
      </c>
      <c r="H15" s="118" t="s">
        <v>1</v>
      </c>
      <c r="I15" s="118" t="s">
        <v>1</v>
      </c>
      <c r="J15" s="118" t="s">
        <v>1</v>
      </c>
      <c r="K15" s="118" t="s">
        <v>1</v>
      </c>
      <c r="L15" s="121">
        <f>B15+D15</f>
        <v>0</v>
      </c>
      <c r="M15" s="121"/>
      <c r="N15" s="116">
        <f t="shared" si="1"/>
        <v>0</v>
      </c>
    </row>
    <row r="16" spans="1:14" s="112" customFormat="1" ht="23.25" customHeight="1">
      <c r="A16" s="122" t="s">
        <v>369</v>
      </c>
      <c r="B16" s="120"/>
      <c r="C16" s="120"/>
      <c r="D16" s="120"/>
      <c r="E16" s="118" t="s">
        <v>1</v>
      </c>
      <c r="F16" s="118" t="s">
        <v>1</v>
      </c>
      <c r="G16" s="118" t="s">
        <v>1</v>
      </c>
      <c r="H16" s="118" t="s">
        <v>1</v>
      </c>
      <c r="I16" s="118" t="s">
        <v>1</v>
      </c>
      <c r="J16" s="118" t="s">
        <v>1</v>
      </c>
      <c r="K16" s="118" t="s">
        <v>1</v>
      </c>
      <c r="L16" s="121">
        <f>B16+C16+D16</f>
        <v>0</v>
      </c>
      <c r="M16" s="121"/>
      <c r="N16" s="116">
        <f t="shared" si="1"/>
        <v>0</v>
      </c>
    </row>
    <row r="17" spans="1:14" s="112" customFormat="1" ht="23.25" customHeight="1">
      <c r="A17" s="122" t="s">
        <v>370</v>
      </c>
      <c r="B17" s="120"/>
      <c r="C17" s="118" t="s">
        <v>1</v>
      </c>
      <c r="D17" s="120"/>
      <c r="E17" s="118" t="s">
        <v>1</v>
      </c>
      <c r="F17" s="118" t="s">
        <v>1</v>
      </c>
      <c r="G17" s="118" t="s">
        <v>1</v>
      </c>
      <c r="H17" s="118" t="s">
        <v>1</v>
      </c>
      <c r="I17" s="118" t="s">
        <v>1</v>
      </c>
      <c r="J17" s="118" t="s">
        <v>1</v>
      </c>
      <c r="K17" s="118" t="s">
        <v>1</v>
      </c>
      <c r="L17" s="121">
        <f>B17+D17</f>
        <v>0</v>
      </c>
      <c r="M17" s="121"/>
      <c r="N17" s="116">
        <f t="shared" si="1"/>
        <v>0</v>
      </c>
    </row>
    <row r="18" spans="1:14" s="112" customFormat="1" ht="23.25" customHeight="1">
      <c r="A18" s="122" t="s">
        <v>371</v>
      </c>
      <c r="B18" s="121"/>
      <c r="C18" s="118" t="s">
        <v>1</v>
      </c>
      <c r="D18" s="121"/>
      <c r="E18" s="121"/>
      <c r="F18" s="121"/>
      <c r="G18" s="121"/>
      <c r="H18" s="121"/>
      <c r="I18" s="121"/>
      <c r="J18" s="121"/>
      <c r="K18" s="121"/>
      <c r="L18" s="121">
        <f>B18+D18-E18+SUM(F18:K18)</f>
        <v>0</v>
      </c>
      <c r="M18" s="121"/>
      <c r="N18" s="116">
        <f t="shared" si="1"/>
        <v>0</v>
      </c>
    </row>
    <row r="19" spans="1:14" s="112" customFormat="1" ht="23.25" customHeight="1">
      <c r="A19" s="117" t="s">
        <v>372</v>
      </c>
      <c r="B19" s="121"/>
      <c r="C19" s="118" t="s">
        <v>1</v>
      </c>
      <c r="D19" s="121"/>
      <c r="E19" s="121"/>
      <c r="F19" s="121"/>
      <c r="G19" s="121">
        <f>G20+G21</f>
        <v>0</v>
      </c>
      <c r="H19" s="121"/>
      <c r="I19" s="121"/>
      <c r="J19" s="121"/>
      <c r="K19" s="121"/>
      <c r="L19" s="121">
        <f>B19+D19-E19+SUM(F19:K19)</f>
        <v>0</v>
      </c>
      <c r="M19" s="121">
        <f>M20+M21</f>
        <v>0</v>
      </c>
      <c r="N19" s="116">
        <f t="shared" si="1"/>
        <v>0</v>
      </c>
    </row>
    <row r="20" spans="1:14" s="112" customFormat="1" ht="23.25" customHeight="1">
      <c r="A20" s="122" t="s">
        <v>373</v>
      </c>
      <c r="B20" s="118" t="s">
        <v>1</v>
      </c>
      <c r="C20" s="118" t="s">
        <v>1</v>
      </c>
      <c r="D20" s="118" t="s">
        <v>1</v>
      </c>
      <c r="E20" s="118" t="s">
        <v>1</v>
      </c>
      <c r="F20" s="118" t="s">
        <v>1</v>
      </c>
      <c r="G20" s="120"/>
      <c r="H20" s="118" t="s">
        <v>1</v>
      </c>
      <c r="I20" s="118" t="s">
        <v>1</v>
      </c>
      <c r="J20" s="118" t="s">
        <v>1</v>
      </c>
      <c r="K20" s="118" t="s">
        <v>1</v>
      </c>
      <c r="L20" s="121">
        <f>G20</f>
        <v>0</v>
      </c>
      <c r="M20" s="120"/>
      <c r="N20" s="116">
        <f t="shared" si="1"/>
        <v>0</v>
      </c>
    </row>
    <row r="21" spans="1:14" s="112" customFormat="1" ht="23.25" customHeight="1">
      <c r="A21" s="122" t="s">
        <v>374</v>
      </c>
      <c r="B21" s="118" t="s">
        <v>1</v>
      </c>
      <c r="C21" s="118" t="s">
        <v>1</v>
      </c>
      <c r="D21" s="118" t="s">
        <v>1</v>
      </c>
      <c r="E21" s="118" t="s">
        <v>1</v>
      </c>
      <c r="F21" s="118" t="s">
        <v>1</v>
      </c>
      <c r="G21" s="120"/>
      <c r="H21" s="118" t="s">
        <v>1</v>
      </c>
      <c r="I21" s="118" t="s">
        <v>1</v>
      </c>
      <c r="J21" s="118" t="s">
        <v>1</v>
      </c>
      <c r="K21" s="118" t="s">
        <v>1</v>
      </c>
      <c r="L21" s="121">
        <f>G21</f>
        <v>0</v>
      </c>
      <c r="M21" s="120"/>
      <c r="N21" s="116">
        <f t="shared" si="1"/>
        <v>0</v>
      </c>
    </row>
    <row r="22" spans="1:14" s="112" customFormat="1" ht="23.25" customHeight="1">
      <c r="A22" s="117" t="s">
        <v>375</v>
      </c>
      <c r="B22" s="120">
        <f aca="true" t="shared" si="3" ref="B22:G22">B31</f>
        <v>0</v>
      </c>
      <c r="C22" s="120">
        <f t="shared" si="3"/>
        <v>0</v>
      </c>
      <c r="D22" s="120">
        <f t="shared" si="3"/>
        <v>0</v>
      </c>
      <c r="E22" s="120">
        <f t="shared" si="3"/>
        <v>0</v>
      </c>
      <c r="F22" s="120">
        <f t="shared" si="3"/>
        <v>0</v>
      </c>
      <c r="G22" s="120">
        <f t="shared" si="3"/>
        <v>0</v>
      </c>
      <c r="H22" s="120">
        <f>H23+H31</f>
        <v>2261180.84</v>
      </c>
      <c r="I22" s="120">
        <f>I29+I31</f>
        <v>0</v>
      </c>
      <c r="J22" s="120">
        <f>J23+J29+J30+J31</f>
        <v>-2261180.84</v>
      </c>
      <c r="K22" s="120">
        <f>K31</f>
        <v>0</v>
      </c>
      <c r="L22" s="121">
        <f>B22+C22+D22-E22+SUM(F22:K22)</f>
        <v>0</v>
      </c>
      <c r="M22" s="120">
        <f>M30+M31</f>
        <v>0</v>
      </c>
      <c r="N22" s="116">
        <f t="shared" si="1"/>
        <v>0</v>
      </c>
    </row>
    <row r="23" spans="1:14" s="112" customFormat="1" ht="23.25" customHeight="1">
      <c r="A23" s="122" t="s">
        <v>376</v>
      </c>
      <c r="B23" s="118" t="s">
        <v>1</v>
      </c>
      <c r="C23" s="118" t="s">
        <v>1</v>
      </c>
      <c r="D23" s="118" t="s">
        <v>1</v>
      </c>
      <c r="E23" s="118" t="s">
        <v>1</v>
      </c>
      <c r="F23" s="118" t="s">
        <v>1</v>
      </c>
      <c r="G23" s="118" t="s">
        <v>1</v>
      </c>
      <c r="H23" s="120">
        <f>SUM(H24:H28)</f>
        <v>2261180.84</v>
      </c>
      <c r="I23" s="118" t="s">
        <v>1</v>
      </c>
      <c r="J23" s="120">
        <f>SUM(J24:J28)</f>
        <v>-2261180.84</v>
      </c>
      <c r="K23" s="118" t="s">
        <v>1</v>
      </c>
      <c r="L23" s="121">
        <f aca="true" t="shared" si="4" ref="L23:L28">H23+J23</f>
        <v>0</v>
      </c>
      <c r="M23" s="118" t="s">
        <v>1</v>
      </c>
      <c r="N23" s="116">
        <f>L23</f>
        <v>0</v>
      </c>
    </row>
    <row r="24" spans="1:14" s="112" customFormat="1" ht="23.25" customHeight="1">
      <c r="A24" s="117" t="s">
        <v>377</v>
      </c>
      <c r="B24" s="118" t="s">
        <v>1</v>
      </c>
      <c r="C24" s="118" t="s">
        <v>1</v>
      </c>
      <c r="D24" s="118" t="s">
        <v>1</v>
      </c>
      <c r="E24" s="118" t="s">
        <v>1</v>
      </c>
      <c r="F24" s="118" t="s">
        <v>1</v>
      </c>
      <c r="G24" s="118" t="s">
        <v>1</v>
      </c>
      <c r="H24" s="120">
        <f>ROUND('利润表'!C58*10%,2)</f>
        <v>2261180.84</v>
      </c>
      <c r="I24" s="118" t="s">
        <v>1</v>
      </c>
      <c r="J24" s="121">
        <f>-H24</f>
        <v>-2261180.84</v>
      </c>
      <c r="K24" s="118" t="s">
        <v>1</v>
      </c>
      <c r="L24" s="121">
        <f t="shared" si="4"/>
        <v>0</v>
      </c>
      <c r="M24" s="118" t="s">
        <v>1</v>
      </c>
      <c r="N24" s="116">
        <f aca="true" t="shared" si="5" ref="N24:N29">L24</f>
        <v>0</v>
      </c>
    </row>
    <row r="25" spans="1:14" s="112" customFormat="1" ht="23.25" customHeight="1">
      <c r="A25" s="117" t="s">
        <v>379</v>
      </c>
      <c r="B25" s="118" t="s">
        <v>1</v>
      </c>
      <c r="C25" s="118" t="s">
        <v>1</v>
      </c>
      <c r="D25" s="118" t="s">
        <v>1</v>
      </c>
      <c r="E25" s="118" t="s">
        <v>1</v>
      </c>
      <c r="F25" s="118" t="s">
        <v>1</v>
      </c>
      <c r="G25" s="118" t="s">
        <v>1</v>
      </c>
      <c r="H25" s="120"/>
      <c r="I25" s="118" t="s">
        <v>1</v>
      </c>
      <c r="J25" s="121"/>
      <c r="K25" s="118" t="s">
        <v>1</v>
      </c>
      <c r="L25" s="121">
        <f t="shared" si="4"/>
        <v>0</v>
      </c>
      <c r="M25" s="118" t="s">
        <v>1</v>
      </c>
      <c r="N25" s="116">
        <f t="shared" si="5"/>
        <v>0</v>
      </c>
    </row>
    <row r="26" spans="1:14" s="112" customFormat="1" ht="23.25" customHeight="1">
      <c r="A26" s="117" t="s">
        <v>381</v>
      </c>
      <c r="B26" s="118" t="s">
        <v>1</v>
      </c>
      <c r="C26" s="118" t="s">
        <v>1</v>
      </c>
      <c r="D26" s="118" t="s">
        <v>1</v>
      </c>
      <c r="E26" s="118" t="s">
        <v>1</v>
      </c>
      <c r="F26" s="118" t="s">
        <v>1</v>
      </c>
      <c r="G26" s="118" t="s">
        <v>1</v>
      </c>
      <c r="H26" s="120"/>
      <c r="I26" s="118" t="s">
        <v>1</v>
      </c>
      <c r="J26" s="121"/>
      <c r="K26" s="118" t="s">
        <v>1</v>
      </c>
      <c r="L26" s="121">
        <f t="shared" si="4"/>
        <v>0</v>
      </c>
      <c r="M26" s="118" t="s">
        <v>1</v>
      </c>
      <c r="N26" s="116">
        <f t="shared" si="5"/>
        <v>0</v>
      </c>
    </row>
    <row r="27" spans="1:14" s="112" customFormat="1" ht="23.25" customHeight="1">
      <c r="A27" s="117" t="s">
        <v>383</v>
      </c>
      <c r="B27" s="118" t="s">
        <v>1</v>
      </c>
      <c r="C27" s="118" t="s">
        <v>1</v>
      </c>
      <c r="D27" s="118" t="s">
        <v>1</v>
      </c>
      <c r="E27" s="118" t="s">
        <v>1</v>
      </c>
      <c r="F27" s="118" t="s">
        <v>1</v>
      </c>
      <c r="G27" s="118" t="s">
        <v>1</v>
      </c>
      <c r="H27" s="120"/>
      <c r="I27" s="118" t="s">
        <v>1</v>
      </c>
      <c r="J27" s="121"/>
      <c r="K27" s="118" t="s">
        <v>1</v>
      </c>
      <c r="L27" s="121">
        <f t="shared" si="4"/>
        <v>0</v>
      </c>
      <c r="M27" s="118" t="s">
        <v>1</v>
      </c>
      <c r="N27" s="116">
        <f t="shared" si="5"/>
        <v>0</v>
      </c>
    </row>
    <row r="28" spans="1:14" s="112" customFormat="1" ht="23.25" customHeight="1">
      <c r="A28" s="117" t="s">
        <v>385</v>
      </c>
      <c r="B28" s="118" t="s">
        <v>1</v>
      </c>
      <c r="C28" s="118" t="s">
        <v>1</v>
      </c>
      <c r="D28" s="118" t="s">
        <v>1</v>
      </c>
      <c r="E28" s="118" t="s">
        <v>1</v>
      </c>
      <c r="F28" s="118" t="s">
        <v>1</v>
      </c>
      <c r="G28" s="118" t="s">
        <v>1</v>
      </c>
      <c r="H28" s="120"/>
      <c r="I28" s="118" t="s">
        <v>1</v>
      </c>
      <c r="J28" s="121"/>
      <c r="K28" s="118" t="s">
        <v>1</v>
      </c>
      <c r="L28" s="121">
        <f t="shared" si="4"/>
        <v>0</v>
      </c>
      <c r="M28" s="118" t="s">
        <v>1</v>
      </c>
      <c r="N28" s="116">
        <f t="shared" si="5"/>
        <v>0</v>
      </c>
    </row>
    <row r="29" spans="1:14" s="112" customFormat="1" ht="23.25" customHeight="1">
      <c r="A29" s="117" t="s">
        <v>386</v>
      </c>
      <c r="B29" s="118" t="s">
        <v>1</v>
      </c>
      <c r="C29" s="118" t="s">
        <v>1</v>
      </c>
      <c r="D29" s="118" t="s">
        <v>1</v>
      </c>
      <c r="E29" s="118" t="s">
        <v>1</v>
      </c>
      <c r="F29" s="118" t="s">
        <v>1</v>
      </c>
      <c r="G29" s="118" t="s">
        <v>1</v>
      </c>
      <c r="H29" s="118" t="s">
        <v>1</v>
      </c>
      <c r="I29" s="121"/>
      <c r="J29" s="121"/>
      <c r="K29" s="118" t="s">
        <v>1</v>
      </c>
      <c r="L29" s="121">
        <f>I29+J29</f>
        <v>0</v>
      </c>
      <c r="M29" s="118" t="s">
        <v>1</v>
      </c>
      <c r="N29" s="116">
        <f t="shared" si="5"/>
        <v>0</v>
      </c>
    </row>
    <row r="30" spans="1:14" s="112" customFormat="1" ht="23.25" customHeight="1">
      <c r="A30" s="122" t="s">
        <v>387</v>
      </c>
      <c r="B30" s="118" t="s">
        <v>1</v>
      </c>
      <c r="C30" s="118" t="s">
        <v>1</v>
      </c>
      <c r="D30" s="118" t="s">
        <v>1</v>
      </c>
      <c r="E30" s="118" t="s">
        <v>1</v>
      </c>
      <c r="F30" s="118" t="s">
        <v>1</v>
      </c>
      <c r="G30" s="118" t="s">
        <v>1</v>
      </c>
      <c r="H30" s="118" t="s">
        <v>1</v>
      </c>
      <c r="I30" s="118" t="s">
        <v>1</v>
      </c>
      <c r="J30" s="121"/>
      <c r="K30" s="118" t="s">
        <v>1</v>
      </c>
      <c r="L30" s="121">
        <f>J30</f>
        <v>0</v>
      </c>
      <c r="M30" s="121"/>
      <c r="N30" s="116">
        <f t="shared" si="1"/>
        <v>0</v>
      </c>
    </row>
    <row r="31" spans="1:14" s="112" customFormat="1" ht="23.25" customHeight="1">
      <c r="A31" s="122" t="s">
        <v>388</v>
      </c>
      <c r="B31" s="121"/>
      <c r="C31" s="121"/>
      <c r="D31" s="121"/>
      <c r="E31" s="121"/>
      <c r="F31" s="121"/>
      <c r="G31" s="121"/>
      <c r="H31" s="121"/>
      <c r="I31" s="121"/>
      <c r="J31" s="121"/>
      <c r="K31" s="121"/>
      <c r="L31" s="121">
        <f>B31+C31+D31-E31+SUM(F31:K31)</f>
        <v>0</v>
      </c>
      <c r="M31" s="121"/>
      <c r="N31" s="116">
        <f t="shared" si="1"/>
        <v>0</v>
      </c>
    </row>
    <row r="32" spans="1:14" s="112" customFormat="1" ht="23.25" customHeight="1">
      <c r="A32" s="117" t="s">
        <v>389</v>
      </c>
      <c r="B32" s="121">
        <f>B33+B34+B37</f>
        <v>0</v>
      </c>
      <c r="C32" s="121">
        <f>C37+C33</f>
        <v>0</v>
      </c>
      <c r="D32" s="121">
        <f>D33+D37</f>
        <v>0</v>
      </c>
      <c r="E32" s="121">
        <f>E37</f>
        <v>0</v>
      </c>
      <c r="F32" s="121">
        <f>F36+F37</f>
        <v>0</v>
      </c>
      <c r="G32" s="121">
        <f>G37</f>
        <v>0</v>
      </c>
      <c r="H32" s="121">
        <f>H34+H35+H37</f>
        <v>0</v>
      </c>
      <c r="I32" s="121">
        <f>I37</f>
        <v>0</v>
      </c>
      <c r="J32" s="121">
        <f>J35+J36+J37</f>
        <v>0</v>
      </c>
      <c r="K32" s="121">
        <f>K37</f>
        <v>0</v>
      </c>
      <c r="L32" s="121">
        <f>B32+C32+D32-E32+SUM(F32:K32)</f>
        <v>0</v>
      </c>
      <c r="M32" s="121">
        <f>M37</f>
        <v>0</v>
      </c>
      <c r="N32" s="116">
        <f t="shared" si="1"/>
        <v>0</v>
      </c>
    </row>
    <row r="33" spans="1:14" s="112" customFormat="1" ht="23.25" customHeight="1">
      <c r="A33" s="122" t="s">
        <v>390</v>
      </c>
      <c r="B33" s="120"/>
      <c r="C33" s="118"/>
      <c r="D33" s="120"/>
      <c r="E33" s="118" t="s">
        <v>1</v>
      </c>
      <c r="F33" s="118" t="s">
        <v>1</v>
      </c>
      <c r="G33" s="118" t="s">
        <v>1</v>
      </c>
      <c r="H33" s="118" t="s">
        <v>1</v>
      </c>
      <c r="I33" s="118" t="s">
        <v>1</v>
      </c>
      <c r="J33" s="118" t="s">
        <v>1</v>
      </c>
      <c r="K33" s="118" t="s">
        <v>1</v>
      </c>
      <c r="L33" s="120">
        <f>B33+D33+C33</f>
        <v>0</v>
      </c>
      <c r="M33" s="118" t="s">
        <v>1</v>
      </c>
      <c r="N33" s="116">
        <f>L33</f>
        <v>0</v>
      </c>
    </row>
    <row r="34" spans="1:14" s="112" customFormat="1" ht="23.25" customHeight="1">
      <c r="A34" s="122" t="s">
        <v>391</v>
      </c>
      <c r="B34" s="120"/>
      <c r="C34" s="118" t="s">
        <v>1</v>
      </c>
      <c r="D34" s="118" t="s">
        <v>1</v>
      </c>
      <c r="E34" s="118" t="s">
        <v>1</v>
      </c>
      <c r="F34" s="118" t="s">
        <v>1</v>
      </c>
      <c r="G34" s="118" t="s">
        <v>1</v>
      </c>
      <c r="H34" s="121"/>
      <c r="I34" s="118" t="s">
        <v>1</v>
      </c>
      <c r="J34" s="118" t="s">
        <v>1</v>
      </c>
      <c r="K34" s="118" t="s">
        <v>1</v>
      </c>
      <c r="L34" s="120">
        <f>B34+H34</f>
        <v>0</v>
      </c>
      <c r="M34" s="118" t="s">
        <v>1</v>
      </c>
      <c r="N34" s="116">
        <f>L34</f>
        <v>0</v>
      </c>
    </row>
    <row r="35" spans="1:14" s="112" customFormat="1" ht="23.25" customHeight="1">
      <c r="A35" s="122" t="s">
        <v>392</v>
      </c>
      <c r="B35" s="118" t="s">
        <v>1</v>
      </c>
      <c r="C35" s="118" t="s">
        <v>1</v>
      </c>
      <c r="D35" s="118" t="s">
        <v>1</v>
      </c>
      <c r="E35" s="118" t="s">
        <v>1</v>
      </c>
      <c r="F35" s="118" t="s">
        <v>1</v>
      </c>
      <c r="G35" s="118" t="s">
        <v>1</v>
      </c>
      <c r="H35" s="121"/>
      <c r="I35" s="118" t="s">
        <v>1</v>
      </c>
      <c r="J35" s="121"/>
      <c r="K35" s="118" t="s">
        <v>1</v>
      </c>
      <c r="L35" s="120">
        <f>H35+J35</f>
        <v>0</v>
      </c>
      <c r="M35" s="118" t="s">
        <v>1</v>
      </c>
      <c r="N35" s="116">
        <f>L35</f>
        <v>0</v>
      </c>
    </row>
    <row r="36" spans="1:14" s="112" customFormat="1" ht="32.25" customHeight="1">
      <c r="A36" s="123" t="s">
        <v>393</v>
      </c>
      <c r="B36" s="118" t="s">
        <v>1</v>
      </c>
      <c r="C36" s="118" t="s">
        <v>1</v>
      </c>
      <c r="D36" s="118" t="s">
        <v>1</v>
      </c>
      <c r="E36" s="118" t="s">
        <v>1</v>
      </c>
      <c r="F36" s="118"/>
      <c r="G36" s="118" t="s">
        <v>1</v>
      </c>
      <c r="H36" s="118" t="s">
        <v>1</v>
      </c>
      <c r="I36" s="118" t="s">
        <v>1</v>
      </c>
      <c r="J36" s="121"/>
      <c r="K36" s="118" t="s">
        <v>1</v>
      </c>
      <c r="L36" s="120">
        <f>F36+J36</f>
        <v>0</v>
      </c>
      <c r="M36" s="118" t="s">
        <v>1</v>
      </c>
      <c r="N36" s="116">
        <f>L36</f>
        <v>0</v>
      </c>
    </row>
    <row r="37" spans="1:14" s="112" customFormat="1" ht="23.25" customHeight="1">
      <c r="A37" s="122" t="s">
        <v>395</v>
      </c>
      <c r="B37" s="124"/>
      <c r="C37" s="124"/>
      <c r="D37" s="124"/>
      <c r="E37" s="124"/>
      <c r="F37" s="124"/>
      <c r="G37" s="124"/>
      <c r="H37" s="124"/>
      <c r="I37" s="124"/>
      <c r="J37" s="124"/>
      <c r="K37" s="124"/>
      <c r="L37" s="121">
        <f>B37+C37+D37-E37+SUM(F37:K37)</f>
        <v>0</v>
      </c>
      <c r="M37" s="124"/>
      <c r="N37" s="116">
        <f>L37+M37</f>
        <v>0</v>
      </c>
    </row>
    <row r="38" spans="1:14" s="112" customFormat="1" ht="23.25" customHeight="1" thickBot="1">
      <c r="A38" s="125" t="s">
        <v>396</v>
      </c>
      <c r="B38" s="143">
        <f>B11+B12</f>
        <v>120000000</v>
      </c>
      <c r="C38" s="143">
        <f aca="true" t="shared" si="6" ref="C38:L38">C11+C12</f>
        <v>0</v>
      </c>
      <c r="D38" s="143">
        <f t="shared" si="6"/>
        <v>0</v>
      </c>
      <c r="E38" s="143">
        <f t="shared" si="6"/>
        <v>0</v>
      </c>
      <c r="F38" s="143">
        <f t="shared" si="6"/>
        <v>0</v>
      </c>
      <c r="G38" s="143">
        <f t="shared" si="6"/>
        <v>0</v>
      </c>
      <c r="H38" s="143">
        <f t="shared" si="6"/>
        <v>12700583.89</v>
      </c>
      <c r="I38" s="143">
        <f t="shared" si="6"/>
        <v>4300000</v>
      </c>
      <c r="J38" s="143">
        <f t="shared" si="6"/>
        <v>41090724.89999997</v>
      </c>
      <c r="K38" s="143">
        <f>K11+K12</f>
        <v>0</v>
      </c>
      <c r="L38" s="143">
        <f t="shared" si="6"/>
        <v>178091308.79</v>
      </c>
      <c r="M38" s="143">
        <f>M11+M12</f>
        <v>0</v>
      </c>
      <c r="N38" s="144">
        <f>N11+N12</f>
        <v>178091308.79</v>
      </c>
    </row>
    <row r="39" spans="1:14" s="112" customFormat="1" ht="22.5" customHeight="1">
      <c r="A39" s="174" t="s">
        <v>449</v>
      </c>
      <c r="B39" s="174"/>
      <c r="C39" s="174"/>
      <c r="D39" s="174"/>
      <c r="E39" s="174"/>
      <c r="F39" s="174"/>
      <c r="G39" s="174"/>
      <c r="H39" s="174"/>
      <c r="I39" s="174"/>
      <c r="J39" s="174"/>
      <c r="K39" s="174"/>
      <c r="L39" s="174"/>
      <c r="M39" s="174"/>
      <c r="N39" s="174"/>
    </row>
    <row r="40" spans="1:14" s="112" customFormat="1" ht="17.25" customHeight="1">
      <c r="A40" s="175" t="s">
        <v>398</v>
      </c>
      <c r="B40" s="175"/>
      <c r="C40" s="175"/>
      <c r="D40" s="175"/>
      <c r="E40" s="175"/>
      <c r="F40" s="175"/>
      <c r="G40" s="175"/>
      <c r="H40" s="175"/>
      <c r="I40" s="175"/>
      <c r="J40" s="175"/>
      <c r="K40" s="175"/>
      <c r="L40" s="175"/>
      <c r="M40" s="175"/>
      <c r="N40" s="175"/>
    </row>
    <row r="41" spans="1:14" s="112" customFormat="1" ht="24" customHeight="1">
      <c r="A41" s="175" t="s">
        <v>400</v>
      </c>
      <c r="B41" s="175"/>
      <c r="C41" s="175"/>
      <c r="D41" s="175"/>
      <c r="E41" s="175"/>
      <c r="F41" s="175"/>
      <c r="G41" s="175"/>
      <c r="H41" s="175"/>
      <c r="I41" s="175"/>
      <c r="J41" s="175"/>
      <c r="K41" s="175"/>
      <c r="L41" s="175"/>
      <c r="M41" s="175"/>
      <c r="N41" s="175"/>
    </row>
    <row r="42" spans="1:14" s="28" customFormat="1" ht="19.5" customHeight="1">
      <c r="A42" s="126"/>
      <c r="B42" s="127">
        <f>'资产负债表'!C113</f>
        <v>120000000</v>
      </c>
      <c r="C42" s="127">
        <f>'资产负债表'!C114</f>
        <v>0</v>
      </c>
      <c r="D42" s="127">
        <f>'资产负债表'!C117</f>
        <v>0</v>
      </c>
      <c r="E42" s="127">
        <f>'资产负债表'!C118</f>
        <v>0</v>
      </c>
      <c r="F42" s="127">
        <f>'资产负债表'!C119</f>
        <v>0</v>
      </c>
      <c r="G42" s="127">
        <f>'资产负债表'!C121</f>
        <v>0</v>
      </c>
      <c r="H42" s="127">
        <f>'资产负债表'!C122</f>
        <v>12700583.89</v>
      </c>
      <c r="I42" s="127">
        <f>'资产负债表'!C128</f>
        <v>4300000</v>
      </c>
      <c r="J42" s="127">
        <f>'资产负债表'!C129</f>
        <v>41090724.9</v>
      </c>
      <c r="K42" s="127"/>
      <c r="L42" s="128"/>
      <c r="M42" s="127"/>
      <c r="N42" s="127">
        <f>'资产负债表'!C131</f>
        <v>178091308.79</v>
      </c>
    </row>
    <row r="43" spans="1:14" s="28" customFormat="1" ht="19.5" customHeight="1">
      <c r="A43" s="128"/>
      <c r="B43" s="127">
        <f>B38-B42</f>
        <v>0</v>
      </c>
      <c r="C43" s="127">
        <f aca="true" t="shared" si="7" ref="C43:J43">C38-C42</f>
        <v>0</v>
      </c>
      <c r="D43" s="127">
        <f t="shared" si="7"/>
        <v>0</v>
      </c>
      <c r="E43" s="127">
        <f t="shared" si="7"/>
        <v>0</v>
      </c>
      <c r="F43" s="127">
        <f t="shared" si="7"/>
        <v>0</v>
      </c>
      <c r="G43" s="127">
        <f t="shared" si="7"/>
        <v>0</v>
      </c>
      <c r="H43" s="127">
        <f t="shared" si="7"/>
        <v>0</v>
      </c>
      <c r="I43" s="127">
        <f t="shared" si="7"/>
        <v>0</v>
      </c>
      <c r="J43" s="127">
        <f t="shared" si="7"/>
        <v>0</v>
      </c>
      <c r="K43" s="127"/>
      <c r="L43" s="127"/>
      <c r="M43" s="127"/>
      <c r="N43" s="127">
        <f>N38-N42</f>
        <v>0</v>
      </c>
    </row>
    <row r="44" spans="2:14" s="28" customFormat="1" ht="19.5" customHeight="1">
      <c r="B44" s="29"/>
      <c r="C44" s="29"/>
      <c r="D44" s="29"/>
      <c r="E44" s="29"/>
      <c r="F44" s="29"/>
      <c r="G44" s="29"/>
      <c r="H44" s="29"/>
      <c r="I44" s="29"/>
      <c r="J44" s="29"/>
      <c r="K44" s="29"/>
      <c r="L44" s="29"/>
      <c r="M44" s="29"/>
      <c r="N44" s="29"/>
    </row>
    <row r="45" spans="2:14" s="28" customFormat="1" ht="19.5" customHeight="1">
      <c r="B45" s="29"/>
      <c r="C45" s="29"/>
      <c r="D45" s="29"/>
      <c r="E45" s="29"/>
      <c r="F45" s="29"/>
      <c r="G45" s="29"/>
      <c r="H45" s="29"/>
      <c r="I45" s="29"/>
      <c r="J45" s="29"/>
      <c r="K45" s="29"/>
      <c r="L45" s="29"/>
      <c r="M45" s="29"/>
      <c r="N45" s="29"/>
    </row>
    <row r="46" spans="2:14" s="28" customFormat="1" ht="19.5" customHeight="1">
      <c r="B46" s="29"/>
      <c r="C46" s="29"/>
      <c r="D46" s="29"/>
      <c r="E46" s="29"/>
      <c r="F46" s="29"/>
      <c r="G46" s="29"/>
      <c r="H46" s="29"/>
      <c r="I46" s="29"/>
      <c r="J46" s="29"/>
      <c r="K46" s="29"/>
      <c r="L46" s="29"/>
      <c r="M46" s="29"/>
      <c r="N46" s="29"/>
    </row>
    <row r="47" spans="2:14" s="28" customFormat="1" ht="19.5" customHeight="1">
      <c r="B47" s="29"/>
      <c r="C47" s="29"/>
      <c r="D47" s="29"/>
      <c r="E47" s="29"/>
      <c r="F47" s="29"/>
      <c r="G47" s="29"/>
      <c r="H47" s="29"/>
      <c r="I47" s="29"/>
      <c r="J47" s="29"/>
      <c r="K47" s="29"/>
      <c r="L47" s="29"/>
      <c r="M47" s="29"/>
      <c r="N47" s="29"/>
    </row>
    <row r="48" spans="2:14" s="28" customFormat="1" ht="19.5" customHeight="1">
      <c r="B48" s="29"/>
      <c r="C48" s="29"/>
      <c r="D48" s="29"/>
      <c r="E48" s="29"/>
      <c r="F48" s="29"/>
      <c r="G48" s="29"/>
      <c r="H48" s="29"/>
      <c r="I48" s="29"/>
      <c r="J48" s="29"/>
      <c r="K48" s="29"/>
      <c r="L48" s="29"/>
      <c r="M48" s="29"/>
      <c r="N48" s="29"/>
    </row>
    <row r="49" spans="2:14" s="28" customFormat="1" ht="19.5" customHeight="1">
      <c r="B49" s="29"/>
      <c r="C49" s="29"/>
      <c r="D49" s="29"/>
      <c r="E49" s="29"/>
      <c r="F49" s="29"/>
      <c r="G49" s="29"/>
      <c r="H49" s="29"/>
      <c r="I49" s="29"/>
      <c r="J49" s="29"/>
      <c r="K49" s="29"/>
      <c r="L49" s="29"/>
      <c r="M49" s="29"/>
      <c r="N49" s="29"/>
    </row>
    <row r="50" spans="2:14" s="28" customFormat="1" ht="19.5" customHeight="1">
      <c r="B50" s="29"/>
      <c r="C50" s="29"/>
      <c r="D50" s="29"/>
      <c r="E50" s="29"/>
      <c r="F50" s="29"/>
      <c r="G50" s="29"/>
      <c r="H50" s="29"/>
      <c r="I50" s="29"/>
      <c r="J50" s="29"/>
      <c r="K50" s="29"/>
      <c r="L50" s="29"/>
      <c r="M50" s="29"/>
      <c r="N50" s="29"/>
    </row>
    <row r="51" s="28" customFormat="1" ht="19.5" customHeight="1"/>
    <row r="52" spans="12:14" s="28" customFormat="1" ht="19.5" customHeight="1">
      <c r="L52" s="29"/>
      <c r="N52" s="29"/>
    </row>
    <row r="53" spans="12:14" s="28" customFormat="1" ht="19.5" customHeight="1">
      <c r="L53" s="29"/>
      <c r="N53" s="29"/>
    </row>
    <row r="54" spans="12:14" s="28" customFormat="1" ht="19.5" customHeight="1">
      <c r="L54" s="29"/>
      <c r="N54" s="29"/>
    </row>
    <row r="55" spans="12:14" s="28" customFormat="1" ht="19.5" customHeight="1">
      <c r="L55" s="29"/>
      <c r="N55" s="29"/>
    </row>
    <row r="56" spans="12:14" s="28" customFormat="1" ht="19.5" customHeight="1">
      <c r="L56" s="29"/>
      <c r="N56" s="29"/>
    </row>
    <row r="57" spans="12:14" s="28" customFormat="1" ht="19.5" customHeight="1">
      <c r="L57" s="29"/>
      <c r="N57" s="29"/>
    </row>
    <row r="58" spans="12:14" s="28" customFormat="1" ht="19.5" customHeight="1">
      <c r="L58" s="29"/>
      <c r="N58" s="29"/>
    </row>
    <row r="59" spans="12:14" s="28" customFormat="1" ht="19.5" customHeight="1">
      <c r="L59" s="29"/>
      <c r="N59" s="29"/>
    </row>
    <row r="60" spans="12:14" s="28" customFormat="1" ht="19.5" customHeight="1">
      <c r="L60" s="29"/>
      <c r="N60" s="29"/>
    </row>
    <row r="61" spans="12:14" s="28" customFormat="1" ht="19.5" customHeight="1">
      <c r="L61" s="29"/>
      <c r="N61" s="29"/>
    </row>
    <row r="62" spans="12:14" s="28" customFormat="1" ht="19.5" customHeight="1">
      <c r="L62" s="29"/>
      <c r="N62" s="29"/>
    </row>
    <row r="63" spans="12:14" s="28" customFormat="1" ht="19.5" customHeight="1">
      <c r="L63" s="29"/>
      <c r="N63" s="29"/>
    </row>
    <row r="64" spans="12:14" s="28" customFormat="1" ht="19.5" customHeight="1">
      <c r="L64" s="29"/>
      <c r="N64" s="29"/>
    </row>
    <row r="65" spans="12:14" s="28" customFormat="1" ht="19.5" customHeight="1">
      <c r="L65" s="29"/>
      <c r="N65" s="29"/>
    </row>
    <row r="66" spans="12:14" s="28" customFormat="1" ht="19.5" customHeight="1">
      <c r="L66" s="29"/>
      <c r="N66" s="29"/>
    </row>
    <row r="67" spans="12:14" s="28" customFormat="1" ht="19.5" customHeight="1">
      <c r="L67" s="29"/>
      <c r="N67" s="29"/>
    </row>
    <row r="68" spans="12:14" s="28" customFormat="1" ht="19.5" customHeight="1">
      <c r="L68" s="29"/>
      <c r="N68" s="29"/>
    </row>
    <row r="69" spans="12:14" s="28" customFormat="1" ht="19.5" customHeight="1">
      <c r="L69" s="29"/>
      <c r="N69" s="29"/>
    </row>
    <row r="70" spans="12:14" s="28" customFormat="1" ht="19.5" customHeight="1">
      <c r="L70" s="29"/>
      <c r="N70" s="29"/>
    </row>
    <row r="71" spans="12:14" s="28" customFormat="1" ht="19.5" customHeight="1">
      <c r="L71" s="29"/>
      <c r="N71" s="29"/>
    </row>
    <row r="72" spans="12:14" s="28" customFormat="1" ht="19.5" customHeight="1">
      <c r="L72" s="29"/>
      <c r="N72" s="29"/>
    </row>
    <row r="73" spans="12:14" s="28" customFormat="1" ht="19.5" customHeight="1">
      <c r="L73" s="29"/>
      <c r="N73" s="29"/>
    </row>
    <row r="74" spans="12:14" s="28" customFormat="1" ht="19.5" customHeight="1">
      <c r="L74" s="29"/>
      <c r="N74" s="29"/>
    </row>
    <row r="75" spans="12:14" s="28" customFormat="1" ht="19.5" customHeight="1">
      <c r="L75" s="29"/>
      <c r="N75" s="29"/>
    </row>
    <row r="76" spans="12:14" s="28" customFormat="1" ht="19.5" customHeight="1">
      <c r="L76" s="29"/>
      <c r="N76" s="29"/>
    </row>
    <row r="77" spans="12:14" s="28" customFormat="1" ht="19.5" customHeight="1">
      <c r="L77" s="29"/>
      <c r="N77" s="29"/>
    </row>
    <row r="78" spans="12:14" s="28" customFormat="1" ht="19.5" customHeight="1">
      <c r="L78" s="29"/>
      <c r="N78" s="29"/>
    </row>
    <row r="79" spans="12:14" s="28" customFormat="1" ht="19.5" customHeight="1">
      <c r="L79" s="29"/>
      <c r="N79" s="29"/>
    </row>
    <row r="80" spans="12:14" s="28" customFormat="1" ht="19.5" customHeight="1">
      <c r="L80" s="29"/>
      <c r="N80" s="29"/>
    </row>
    <row r="81" spans="12:14" s="28" customFormat="1" ht="19.5" customHeight="1">
      <c r="L81" s="29"/>
      <c r="N81" s="29"/>
    </row>
    <row r="82" spans="12:14" s="28" customFormat="1" ht="19.5" customHeight="1">
      <c r="L82" s="29"/>
      <c r="N82" s="29"/>
    </row>
    <row r="83" spans="12:14" s="28" customFormat="1" ht="19.5" customHeight="1">
      <c r="L83" s="29"/>
      <c r="N83" s="29"/>
    </row>
    <row r="84" spans="12:14" s="28" customFormat="1" ht="19.5" customHeight="1">
      <c r="L84" s="29"/>
      <c r="N84" s="29"/>
    </row>
    <row r="85" s="28" customFormat="1" ht="19.5" customHeight="1">
      <c r="A85" s="27"/>
    </row>
    <row r="86" spans="2:14" s="28" customFormat="1" ht="19.5" customHeight="1">
      <c r="B86" s="30"/>
      <c r="C86" s="30"/>
      <c r="D86" s="30"/>
      <c r="E86" s="30"/>
      <c r="F86" s="30"/>
      <c r="G86" s="30"/>
      <c r="H86" s="30"/>
      <c r="I86" s="30"/>
      <c r="J86" s="30"/>
      <c r="K86" s="30"/>
      <c r="L86" s="30"/>
      <c r="M86" s="30"/>
      <c r="N86" s="30"/>
    </row>
    <row r="87" spans="2:14" s="28" customFormat="1" ht="19.5" customHeight="1">
      <c r="B87" s="30"/>
      <c r="C87" s="30"/>
      <c r="D87" s="30"/>
      <c r="E87" s="30"/>
      <c r="F87" s="30"/>
      <c r="G87" s="30"/>
      <c r="H87" s="30"/>
      <c r="I87" s="30"/>
      <c r="J87" s="30"/>
      <c r="K87" s="30"/>
      <c r="L87" s="30"/>
      <c r="M87" s="30"/>
      <c r="N87" s="30"/>
    </row>
    <row r="88" spans="1:3" s="28" customFormat="1" ht="27" customHeight="1">
      <c r="A88" s="27"/>
      <c r="B88" s="31"/>
      <c r="C88" s="31"/>
    </row>
    <row r="89" spans="2:14" s="28" customFormat="1" ht="19.5" customHeight="1">
      <c r="B89" s="32"/>
      <c r="C89" s="32"/>
      <c r="D89" s="32"/>
      <c r="E89" s="32"/>
      <c r="F89" s="32"/>
      <c r="G89" s="32"/>
      <c r="H89" s="32"/>
      <c r="I89" s="32"/>
      <c r="J89" s="32"/>
      <c r="K89" s="32"/>
      <c r="L89" s="32"/>
      <c r="M89" s="32"/>
      <c r="N89" s="32"/>
    </row>
    <row r="90" spans="2:14" s="28" customFormat="1" ht="19.5" customHeight="1">
      <c r="B90" s="32"/>
      <c r="C90" s="32"/>
      <c r="D90" s="32"/>
      <c r="E90" s="32"/>
      <c r="F90" s="32"/>
      <c r="G90" s="32"/>
      <c r="H90" s="32"/>
      <c r="I90" s="32"/>
      <c r="J90" s="32"/>
      <c r="K90" s="32"/>
      <c r="L90" s="32"/>
      <c r="M90" s="32"/>
      <c r="N90" s="32"/>
    </row>
    <row r="91" s="28" customFormat="1" ht="19.5" customHeight="1">
      <c r="A91" s="27"/>
    </row>
    <row r="92" s="28" customFormat="1" ht="19.5" customHeight="1">
      <c r="J92" s="32"/>
    </row>
    <row r="93" s="28" customFormat="1" ht="19.5" customHeight="1">
      <c r="M93" s="32"/>
    </row>
    <row r="94" s="28" customFormat="1" ht="19.5" customHeight="1"/>
    <row r="95" s="28" customFormat="1" ht="19.5" customHeight="1"/>
    <row r="96" s="28" customFormat="1" ht="19.5" customHeight="1"/>
    <row r="97" s="28" customFormat="1" ht="19.5" customHeight="1"/>
    <row r="98" s="28" customFormat="1" ht="19.5" customHeight="1"/>
    <row r="99" s="28" customFormat="1" ht="19.5" customHeight="1"/>
    <row r="100" s="28" customFormat="1" ht="19.5" customHeight="1"/>
    <row r="101" s="28" customFormat="1" ht="19.5" customHeight="1"/>
    <row r="102" s="28" customFormat="1" ht="19.5" customHeight="1"/>
    <row r="103" s="28" customFormat="1" ht="19.5" customHeight="1"/>
    <row r="104" s="28" customFormat="1" ht="19.5" customHeight="1"/>
    <row r="105" s="28" customFormat="1" ht="19.5" customHeight="1"/>
    <row r="106" s="28" customFormat="1" ht="19.5" customHeight="1"/>
    <row r="107" s="28" customFormat="1" ht="19.5" customHeight="1"/>
    <row r="108" s="28" customFormat="1" ht="19.5" customHeight="1"/>
    <row r="109" s="28" customFormat="1" ht="19.5" customHeight="1"/>
    <row r="110" s="28" customFormat="1" ht="19.5" customHeight="1"/>
    <row r="111" s="28" customFormat="1" ht="19.5" customHeight="1"/>
    <row r="112" s="28" customFormat="1" ht="19.5" customHeight="1"/>
    <row r="113" s="28" customFormat="1" ht="19.5" customHeight="1"/>
  </sheetData>
  <sheetProtection/>
  <mergeCells count="10">
    <mergeCell ref="A39:N39"/>
    <mergeCell ref="A40:N40"/>
    <mergeCell ref="A41:N41"/>
    <mergeCell ref="A1:N1"/>
    <mergeCell ref="A2:N2"/>
    <mergeCell ref="A4:A6"/>
    <mergeCell ref="B4:N4"/>
    <mergeCell ref="B5:L5"/>
    <mergeCell ref="M5:M6"/>
    <mergeCell ref="N5:N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44" r:id="rId1"/>
  <headerFooter>
    <oddFooter>&amp;C7</oddFooter>
  </headerFooter>
</worksheet>
</file>

<file path=xl/worksheets/sheet5.xml><?xml version="1.0" encoding="utf-8"?>
<worksheet xmlns="http://schemas.openxmlformats.org/spreadsheetml/2006/main" xmlns:r="http://schemas.openxmlformats.org/officeDocument/2006/relationships">
  <sheetPr>
    <tabColor rgb="FF00FFFF"/>
    <pageSetUpPr fitToPage="1"/>
  </sheetPr>
  <dimension ref="A1:N91"/>
  <sheetViews>
    <sheetView zoomScale="70" zoomScaleNormal="70" zoomScalePageLayoutView="0" workbookViewId="0" topLeftCell="A1">
      <selection activeCell="A4" sqref="A4:N38"/>
    </sheetView>
  </sheetViews>
  <sheetFormatPr defaultColWidth="9.00390625" defaultRowHeight="14.25"/>
  <cols>
    <col min="1" max="1" width="45.75390625" style="26" customWidth="1"/>
    <col min="2" max="2" width="21.875" style="26" customWidth="1"/>
    <col min="3" max="4" width="15.25390625" style="26" customWidth="1"/>
    <col min="5" max="5" width="14.125" style="26" customWidth="1"/>
    <col min="6" max="6" width="14.375" style="26" customWidth="1"/>
    <col min="7" max="7" width="15.125" style="26" customWidth="1"/>
    <col min="8" max="8" width="15.625" style="26" customWidth="1"/>
    <col min="9" max="9" width="16.875" style="26" customWidth="1"/>
    <col min="10" max="10" width="16.125" style="26" customWidth="1"/>
    <col min="11" max="11" width="14.625" style="26" customWidth="1"/>
    <col min="12" max="12" width="17.375" style="26" bestFit="1" customWidth="1"/>
    <col min="13" max="13" width="10.625" style="26" customWidth="1"/>
    <col min="14" max="14" width="15.625" style="26" customWidth="1"/>
    <col min="15" max="16384" width="9.00390625" style="26" customWidth="1"/>
  </cols>
  <sheetData>
    <row r="1" spans="1:14" ht="24.75" customHeight="1">
      <c r="A1" s="176" t="s">
        <v>401</v>
      </c>
      <c r="B1" s="176"/>
      <c r="C1" s="176"/>
      <c r="D1" s="176"/>
      <c r="E1" s="176"/>
      <c r="F1" s="176"/>
      <c r="G1" s="176"/>
      <c r="H1" s="176"/>
      <c r="I1" s="176"/>
      <c r="J1" s="176"/>
      <c r="K1" s="176"/>
      <c r="L1" s="176"/>
      <c r="M1" s="176"/>
      <c r="N1" s="176"/>
    </row>
    <row r="2" spans="1:14" ht="19.5" customHeight="1">
      <c r="A2" s="177" t="s">
        <v>342</v>
      </c>
      <c r="B2" s="177"/>
      <c r="C2" s="177"/>
      <c r="D2" s="177"/>
      <c r="E2" s="177"/>
      <c r="F2" s="177"/>
      <c r="G2" s="177"/>
      <c r="H2" s="177"/>
      <c r="I2" s="177"/>
      <c r="J2" s="177"/>
      <c r="K2" s="177"/>
      <c r="L2" s="177"/>
      <c r="M2" s="177"/>
      <c r="N2" s="177"/>
    </row>
    <row r="3" spans="1:14" s="112" customFormat="1" ht="19.5" customHeight="1" thickBot="1">
      <c r="A3" s="107" t="s">
        <v>426</v>
      </c>
      <c r="B3" s="109"/>
      <c r="C3" s="109"/>
      <c r="D3" s="109"/>
      <c r="E3" s="109"/>
      <c r="F3" s="109"/>
      <c r="G3" s="109"/>
      <c r="H3" s="109"/>
      <c r="I3" s="109"/>
      <c r="J3" s="109"/>
      <c r="K3" s="109"/>
      <c r="L3" s="109"/>
      <c r="M3" s="109"/>
      <c r="N3" s="111" t="s">
        <v>402</v>
      </c>
    </row>
    <row r="4" spans="1:14" s="112" customFormat="1" ht="24" customHeight="1">
      <c r="A4" s="178" t="s">
        <v>9</v>
      </c>
      <c r="B4" s="181" t="s">
        <v>3</v>
      </c>
      <c r="C4" s="182"/>
      <c r="D4" s="182"/>
      <c r="E4" s="182"/>
      <c r="F4" s="182"/>
      <c r="G4" s="182"/>
      <c r="H4" s="182"/>
      <c r="I4" s="182"/>
      <c r="J4" s="182"/>
      <c r="K4" s="182"/>
      <c r="L4" s="182"/>
      <c r="M4" s="182"/>
      <c r="N4" s="183"/>
    </row>
    <row r="5" spans="1:14" s="112" customFormat="1" ht="24" customHeight="1">
      <c r="A5" s="179"/>
      <c r="B5" s="184" t="s">
        <v>189</v>
      </c>
      <c r="C5" s="184"/>
      <c r="D5" s="184"/>
      <c r="E5" s="184"/>
      <c r="F5" s="184"/>
      <c r="G5" s="184"/>
      <c r="H5" s="184"/>
      <c r="I5" s="184"/>
      <c r="J5" s="184"/>
      <c r="K5" s="184"/>
      <c r="L5" s="184"/>
      <c r="M5" s="185" t="s">
        <v>403</v>
      </c>
      <c r="N5" s="187" t="s">
        <v>404</v>
      </c>
    </row>
    <row r="6" spans="1:14" s="112" customFormat="1" ht="24" customHeight="1">
      <c r="A6" s="180"/>
      <c r="B6" s="113" t="s">
        <v>405</v>
      </c>
      <c r="C6" s="113" t="s">
        <v>253</v>
      </c>
      <c r="D6" s="114" t="s">
        <v>190</v>
      </c>
      <c r="E6" s="113" t="s">
        <v>191</v>
      </c>
      <c r="F6" s="113" t="s">
        <v>353</v>
      </c>
      <c r="G6" s="113" t="s">
        <v>406</v>
      </c>
      <c r="H6" s="114" t="s">
        <v>407</v>
      </c>
      <c r="I6" s="113" t="s">
        <v>408</v>
      </c>
      <c r="J6" s="114" t="s">
        <v>409</v>
      </c>
      <c r="K6" s="114" t="s">
        <v>410</v>
      </c>
      <c r="L6" s="114" t="s">
        <v>411</v>
      </c>
      <c r="M6" s="186"/>
      <c r="N6" s="188"/>
    </row>
    <row r="7" spans="1:14" s="112" customFormat="1" ht="24" customHeight="1">
      <c r="A7" s="115" t="s">
        <v>412</v>
      </c>
      <c r="B7" s="138">
        <v>80000000</v>
      </c>
      <c r="C7" s="138"/>
      <c r="D7" s="145"/>
      <c r="E7" s="145"/>
      <c r="F7" s="145"/>
      <c r="G7" s="145"/>
      <c r="H7" s="145">
        <v>7764088.47</v>
      </c>
      <c r="I7" s="145"/>
      <c r="J7" s="145">
        <v>45942645.24000001</v>
      </c>
      <c r="K7" s="145"/>
      <c r="L7" s="145">
        <f aca="true" t="shared" si="0" ref="L7:L12">B7+C7+D7-E7+SUM(F7:K7)</f>
        <v>133706733.71000001</v>
      </c>
      <c r="M7" s="145"/>
      <c r="N7" s="146">
        <f>L7+M7</f>
        <v>133706733.71000001</v>
      </c>
    </row>
    <row r="8" spans="1:14" s="112" customFormat="1" ht="24" customHeight="1">
      <c r="A8" s="117" t="s">
        <v>192</v>
      </c>
      <c r="B8" s="120"/>
      <c r="C8" s="120"/>
      <c r="D8" s="121"/>
      <c r="E8" s="121"/>
      <c r="F8" s="121"/>
      <c r="G8" s="121"/>
      <c r="H8" s="121"/>
      <c r="I8" s="121"/>
      <c r="J8" s="121"/>
      <c r="K8" s="121"/>
      <c r="L8" s="124">
        <f t="shared" si="0"/>
        <v>0</v>
      </c>
      <c r="M8" s="121"/>
      <c r="N8" s="129">
        <f>L8+M8</f>
        <v>0</v>
      </c>
    </row>
    <row r="9" spans="1:14" s="112" customFormat="1" ht="24" customHeight="1">
      <c r="A9" s="117" t="s">
        <v>304</v>
      </c>
      <c r="B9" s="120"/>
      <c r="C9" s="120"/>
      <c r="D9" s="121"/>
      <c r="E9" s="121"/>
      <c r="F9" s="121"/>
      <c r="G9" s="121"/>
      <c r="H9" s="121"/>
      <c r="I9" s="121"/>
      <c r="J9" s="121"/>
      <c r="K9" s="121"/>
      <c r="L9" s="124">
        <f t="shared" si="0"/>
        <v>0</v>
      </c>
      <c r="M9" s="121"/>
      <c r="N9" s="129">
        <f>L9+M9</f>
        <v>0</v>
      </c>
    </row>
    <row r="10" spans="1:14" s="112" customFormat="1" ht="24" customHeight="1">
      <c r="A10" s="117" t="s">
        <v>305</v>
      </c>
      <c r="B10" s="120"/>
      <c r="C10" s="120"/>
      <c r="D10" s="121"/>
      <c r="E10" s="121"/>
      <c r="F10" s="121"/>
      <c r="G10" s="121"/>
      <c r="H10" s="121"/>
      <c r="I10" s="121"/>
      <c r="J10" s="121"/>
      <c r="K10" s="121"/>
      <c r="L10" s="124">
        <f t="shared" si="0"/>
        <v>0</v>
      </c>
      <c r="M10" s="121"/>
      <c r="N10" s="129"/>
    </row>
    <row r="11" spans="1:14" s="112" customFormat="1" ht="24" customHeight="1">
      <c r="A11" s="115" t="s">
        <v>193</v>
      </c>
      <c r="B11" s="140">
        <f>B7+B8+B9+B10</f>
        <v>80000000</v>
      </c>
      <c r="C11" s="140">
        <f aca="true" t="shared" si="1" ref="C11:K11">C7+C8+C9+C10</f>
        <v>0</v>
      </c>
      <c r="D11" s="140">
        <f t="shared" si="1"/>
        <v>0</v>
      </c>
      <c r="E11" s="140">
        <f t="shared" si="1"/>
        <v>0</v>
      </c>
      <c r="F11" s="140">
        <f t="shared" si="1"/>
        <v>0</v>
      </c>
      <c r="G11" s="140">
        <f t="shared" si="1"/>
        <v>0</v>
      </c>
      <c r="H11" s="140">
        <f t="shared" si="1"/>
        <v>7764088.47</v>
      </c>
      <c r="I11" s="140">
        <f t="shared" si="1"/>
        <v>0</v>
      </c>
      <c r="J11" s="140">
        <f t="shared" si="1"/>
        <v>45942645.24000001</v>
      </c>
      <c r="K11" s="140">
        <f t="shared" si="1"/>
        <v>0</v>
      </c>
      <c r="L11" s="138">
        <f t="shared" si="0"/>
        <v>133706733.71000001</v>
      </c>
      <c r="M11" s="140">
        <f>M70+M8+M9+M10</f>
        <v>0</v>
      </c>
      <c r="N11" s="141">
        <f>L11+M11</f>
        <v>133706733.71000001</v>
      </c>
    </row>
    <row r="12" spans="1:14" s="112" customFormat="1" ht="24" customHeight="1">
      <c r="A12" s="115" t="s">
        <v>413</v>
      </c>
      <c r="B12" s="140">
        <f>B14+B19+B22+B32</f>
        <v>40000000</v>
      </c>
      <c r="C12" s="140">
        <f>C14+C22+C32</f>
        <v>0</v>
      </c>
      <c r="D12" s="140">
        <f>D14+D19+D22+D32</f>
        <v>0</v>
      </c>
      <c r="E12" s="140">
        <f>E14+E19+E22+E32</f>
        <v>0</v>
      </c>
      <c r="F12" s="140">
        <f>F13+F14+F19+F22+F32</f>
        <v>0</v>
      </c>
      <c r="G12" s="140">
        <f>G14+G19+G22+G32</f>
        <v>0</v>
      </c>
      <c r="H12" s="140">
        <f>H14+H19+H22+H32</f>
        <v>2675314.58</v>
      </c>
      <c r="I12" s="140">
        <f>I14+I19+I22+I32</f>
        <v>4300000</v>
      </c>
      <c r="J12" s="140">
        <f>J13+J14+J19+J22+J32</f>
        <v>-25222168.699999996</v>
      </c>
      <c r="K12" s="140">
        <f>K14+K19+K22+K32</f>
        <v>0</v>
      </c>
      <c r="L12" s="142">
        <f t="shared" si="0"/>
        <v>21753145.880000003</v>
      </c>
      <c r="M12" s="140">
        <f>M13+M14+M19+M22+M32</f>
        <v>0</v>
      </c>
      <c r="N12" s="141">
        <f>N13+N14+N19+N22+N32</f>
        <v>21753145.880000003</v>
      </c>
    </row>
    <row r="13" spans="1:14" s="112" customFormat="1" ht="24" customHeight="1">
      <c r="A13" s="117" t="s">
        <v>414</v>
      </c>
      <c r="B13" s="118" t="s">
        <v>1</v>
      </c>
      <c r="C13" s="118" t="s">
        <v>1</v>
      </c>
      <c r="D13" s="118" t="s">
        <v>1</v>
      </c>
      <c r="E13" s="118" t="s">
        <v>1</v>
      </c>
      <c r="F13" s="118">
        <f>'[1]合并利润表'!D59-'[1]合并利润表'!D46</f>
        <v>0</v>
      </c>
      <c r="G13" s="118" t="s">
        <v>1</v>
      </c>
      <c r="H13" s="118" t="s">
        <v>1</v>
      </c>
      <c r="I13" s="118" t="s">
        <v>1</v>
      </c>
      <c r="J13" s="120">
        <f>'利润表'!D58</f>
        <v>26753145.880000003</v>
      </c>
      <c r="K13" s="118" t="s">
        <v>1</v>
      </c>
      <c r="L13" s="121">
        <f>F13+J13</f>
        <v>26753145.880000003</v>
      </c>
      <c r="M13" s="120">
        <f>'[1]合并利润表'!D60</f>
        <v>0</v>
      </c>
      <c r="N13" s="116">
        <f aca="true" t="shared" si="2" ref="N13:N22">L13+M13</f>
        <v>26753145.880000003</v>
      </c>
    </row>
    <row r="14" spans="1:14" s="112" customFormat="1" ht="24" customHeight="1">
      <c r="A14" s="117" t="s">
        <v>415</v>
      </c>
      <c r="B14" s="120">
        <f>B15+B16+B17+B18</f>
        <v>40000000</v>
      </c>
      <c r="C14" s="120">
        <f>C16</f>
        <v>0</v>
      </c>
      <c r="D14" s="120">
        <f>D15+D16+D17+D18</f>
        <v>0</v>
      </c>
      <c r="E14" s="120">
        <f>E18</f>
        <v>0</v>
      </c>
      <c r="F14" s="120">
        <f aca="true" t="shared" si="3" ref="F14:K14">F18</f>
        <v>0</v>
      </c>
      <c r="G14" s="120">
        <f t="shared" si="3"/>
        <v>0</v>
      </c>
      <c r="H14" s="120">
        <f t="shared" si="3"/>
        <v>0</v>
      </c>
      <c r="I14" s="120">
        <f t="shared" si="3"/>
        <v>0</v>
      </c>
      <c r="J14" s="120">
        <f t="shared" si="3"/>
        <v>0</v>
      </c>
      <c r="K14" s="120">
        <f t="shared" si="3"/>
        <v>0</v>
      </c>
      <c r="L14" s="121">
        <f>B14+C14+D14-E14+SUM(F14:K14)</f>
        <v>40000000</v>
      </c>
      <c r="M14" s="120">
        <f>M15+M16+M17+M18</f>
        <v>0</v>
      </c>
      <c r="N14" s="116">
        <f t="shared" si="2"/>
        <v>40000000</v>
      </c>
    </row>
    <row r="15" spans="1:14" s="112" customFormat="1" ht="24" customHeight="1">
      <c r="A15" s="122" t="s">
        <v>416</v>
      </c>
      <c r="B15" s="120">
        <v>6000000</v>
      </c>
      <c r="C15" s="118" t="s">
        <v>1</v>
      </c>
      <c r="D15" s="120"/>
      <c r="E15" s="118" t="s">
        <v>1</v>
      </c>
      <c r="F15" s="118" t="s">
        <v>1</v>
      </c>
      <c r="G15" s="118" t="s">
        <v>1</v>
      </c>
      <c r="H15" s="118" t="s">
        <v>1</v>
      </c>
      <c r="I15" s="118" t="s">
        <v>1</v>
      </c>
      <c r="J15" s="118" t="s">
        <v>1</v>
      </c>
      <c r="K15" s="118" t="s">
        <v>1</v>
      </c>
      <c r="L15" s="121">
        <f>B15+D15</f>
        <v>6000000</v>
      </c>
      <c r="M15" s="121"/>
      <c r="N15" s="116">
        <f t="shared" si="2"/>
        <v>6000000</v>
      </c>
    </row>
    <row r="16" spans="1:14" s="112" customFormat="1" ht="24" customHeight="1">
      <c r="A16" s="122" t="s">
        <v>417</v>
      </c>
      <c r="B16" s="120">
        <v>34000000</v>
      </c>
      <c r="C16" s="120"/>
      <c r="D16" s="120"/>
      <c r="E16" s="118" t="s">
        <v>1</v>
      </c>
      <c r="F16" s="118" t="s">
        <v>1</v>
      </c>
      <c r="G16" s="118" t="s">
        <v>1</v>
      </c>
      <c r="H16" s="118" t="s">
        <v>1</v>
      </c>
      <c r="I16" s="118" t="s">
        <v>1</v>
      </c>
      <c r="J16" s="118" t="s">
        <v>1</v>
      </c>
      <c r="K16" s="118" t="s">
        <v>1</v>
      </c>
      <c r="L16" s="121">
        <f>B16+C16+D16</f>
        <v>34000000</v>
      </c>
      <c r="M16" s="121"/>
      <c r="N16" s="116">
        <f t="shared" si="2"/>
        <v>34000000</v>
      </c>
    </row>
    <row r="17" spans="1:14" s="112" customFormat="1" ht="24" customHeight="1">
      <c r="A17" s="122" t="s">
        <v>418</v>
      </c>
      <c r="B17" s="120"/>
      <c r="C17" s="118" t="s">
        <v>1</v>
      </c>
      <c r="D17" s="120"/>
      <c r="E17" s="118" t="s">
        <v>1</v>
      </c>
      <c r="F17" s="118" t="s">
        <v>1</v>
      </c>
      <c r="G17" s="118" t="s">
        <v>1</v>
      </c>
      <c r="H17" s="118" t="s">
        <v>1</v>
      </c>
      <c r="I17" s="118" t="s">
        <v>1</v>
      </c>
      <c r="J17" s="118" t="s">
        <v>1</v>
      </c>
      <c r="K17" s="118" t="s">
        <v>1</v>
      </c>
      <c r="L17" s="121">
        <f>B17+D17</f>
        <v>0</v>
      </c>
      <c r="M17" s="121"/>
      <c r="N17" s="116">
        <f t="shared" si="2"/>
        <v>0</v>
      </c>
    </row>
    <row r="18" spans="1:14" s="112" customFormat="1" ht="24" customHeight="1">
      <c r="A18" s="122" t="s">
        <v>419</v>
      </c>
      <c r="B18" s="121"/>
      <c r="C18" s="118" t="s">
        <v>1</v>
      </c>
      <c r="D18" s="121"/>
      <c r="E18" s="121"/>
      <c r="F18" s="121"/>
      <c r="G18" s="121"/>
      <c r="H18" s="121"/>
      <c r="I18" s="121"/>
      <c r="J18" s="121"/>
      <c r="K18" s="121"/>
      <c r="L18" s="121">
        <f>B18+D18-E18+SUM(F18:K18)</f>
        <v>0</v>
      </c>
      <c r="M18" s="121"/>
      <c r="N18" s="116">
        <f t="shared" si="2"/>
        <v>0</v>
      </c>
    </row>
    <row r="19" spans="1:14" s="112" customFormat="1" ht="24" customHeight="1">
      <c r="A19" s="117" t="s">
        <v>420</v>
      </c>
      <c r="B19" s="121"/>
      <c r="C19" s="118" t="s">
        <v>1</v>
      </c>
      <c r="D19" s="121"/>
      <c r="E19" s="121"/>
      <c r="F19" s="121"/>
      <c r="G19" s="121">
        <f>G20+G21</f>
        <v>0</v>
      </c>
      <c r="H19" s="121"/>
      <c r="I19" s="121"/>
      <c r="J19" s="121"/>
      <c r="K19" s="121"/>
      <c r="L19" s="121">
        <f>B19+D19-E19+SUM(F19:K19)</f>
        <v>0</v>
      </c>
      <c r="M19" s="121">
        <f>M20+M21</f>
        <v>0</v>
      </c>
      <c r="N19" s="116">
        <f t="shared" si="2"/>
        <v>0</v>
      </c>
    </row>
    <row r="20" spans="1:14" s="112" customFormat="1" ht="24" customHeight="1">
      <c r="A20" s="122" t="s">
        <v>421</v>
      </c>
      <c r="B20" s="118" t="s">
        <v>1</v>
      </c>
      <c r="C20" s="118" t="s">
        <v>1</v>
      </c>
      <c r="D20" s="118" t="s">
        <v>1</v>
      </c>
      <c r="E20" s="118" t="s">
        <v>1</v>
      </c>
      <c r="F20" s="118" t="s">
        <v>1</v>
      </c>
      <c r="G20" s="120"/>
      <c r="H20" s="118" t="s">
        <v>1</v>
      </c>
      <c r="I20" s="118" t="s">
        <v>1</v>
      </c>
      <c r="J20" s="118" t="s">
        <v>1</v>
      </c>
      <c r="K20" s="118" t="s">
        <v>1</v>
      </c>
      <c r="L20" s="121">
        <f>G20</f>
        <v>0</v>
      </c>
      <c r="M20" s="120"/>
      <c r="N20" s="116">
        <f t="shared" si="2"/>
        <v>0</v>
      </c>
    </row>
    <row r="21" spans="1:14" s="112" customFormat="1" ht="24" customHeight="1">
      <c r="A21" s="122" t="s">
        <v>422</v>
      </c>
      <c r="B21" s="118" t="s">
        <v>1</v>
      </c>
      <c r="C21" s="118" t="s">
        <v>1</v>
      </c>
      <c r="D21" s="118" t="s">
        <v>1</v>
      </c>
      <c r="E21" s="118" t="s">
        <v>1</v>
      </c>
      <c r="F21" s="118" t="s">
        <v>1</v>
      </c>
      <c r="G21" s="120"/>
      <c r="H21" s="118" t="s">
        <v>1</v>
      </c>
      <c r="I21" s="118" t="s">
        <v>1</v>
      </c>
      <c r="J21" s="118" t="s">
        <v>1</v>
      </c>
      <c r="K21" s="118" t="s">
        <v>1</v>
      </c>
      <c r="L21" s="121">
        <f>G21</f>
        <v>0</v>
      </c>
      <c r="M21" s="120"/>
      <c r="N21" s="116">
        <f t="shared" si="2"/>
        <v>0</v>
      </c>
    </row>
    <row r="22" spans="1:14" s="112" customFormat="1" ht="24" customHeight="1">
      <c r="A22" s="117" t="s">
        <v>306</v>
      </c>
      <c r="B22" s="120">
        <f aca="true" t="shared" si="4" ref="B22:G22">B31</f>
        <v>0</v>
      </c>
      <c r="C22" s="120">
        <f t="shared" si="4"/>
        <v>0</v>
      </c>
      <c r="D22" s="120">
        <f t="shared" si="4"/>
        <v>0</v>
      </c>
      <c r="E22" s="120">
        <f t="shared" si="4"/>
        <v>0</v>
      </c>
      <c r="F22" s="120">
        <f t="shared" si="4"/>
        <v>0</v>
      </c>
      <c r="G22" s="120">
        <f t="shared" si="4"/>
        <v>0</v>
      </c>
      <c r="H22" s="120">
        <f>H23+H31</f>
        <v>2675314.58</v>
      </c>
      <c r="I22" s="120">
        <f>I29+I31</f>
        <v>4300000</v>
      </c>
      <c r="J22" s="120">
        <f>J23+J29+J30+J31</f>
        <v>-51975314.58</v>
      </c>
      <c r="K22" s="120">
        <f>K31</f>
        <v>0</v>
      </c>
      <c r="L22" s="121">
        <f>B22+C22+D22-E22+SUM(F22:K22)</f>
        <v>-45000000</v>
      </c>
      <c r="M22" s="120">
        <f>M30+M31</f>
        <v>0</v>
      </c>
      <c r="N22" s="116">
        <f t="shared" si="2"/>
        <v>-45000000</v>
      </c>
    </row>
    <row r="23" spans="1:14" s="112" customFormat="1" ht="24" customHeight="1">
      <c r="A23" s="122" t="s">
        <v>239</v>
      </c>
      <c r="B23" s="118" t="s">
        <v>1</v>
      </c>
      <c r="C23" s="118" t="s">
        <v>1</v>
      </c>
      <c r="D23" s="118" t="s">
        <v>1</v>
      </c>
      <c r="E23" s="118" t="s">
        <v>1</v>
      </c>
      <c r="F23" s="118" t="s">
        <v>1</v>
      </c>
      <c r="G23" s="118" t="s">
        <v>1</v>
      </c>
      <c r="H23" s="120">
        <f>SUM(H24:H28)</f>
        <v>2675314.58</v>
      </c>
      <c r="I23" s="118" t="s">
        <v>1</v>
      </c>
      <c r="J23" s="120">
        <f>SUM(J24:J28)</f>
        <v>-2675314.58</v>
      </c>
      <c r="K23" s="118" t="s">
        <v>1</v>
      </c>
      <c r="L23" s="121">
        <f aca="true" t="shared" si="5" ref="L23:L28">H23+J23</f>
        <v>0</v>
      </c>
      <c r="M23" s="118" t="s">
        <v>1</v>
      </c>
      <c r="N23" s="116">
        <f>L23</f>
        <v>0</v>
      </c>
    </row>
    <row r="24" spans="1:14" s="112" customFormat="1" ht="24" customHeight="1">
      <c r="A24" s="117" t="s">
        <v>314</v>
      </c>
      <c r="B24" s="118" t="s">
        <v>1</v>
      </c>
      <c r="C24" s="118" t="s">
        <v>1</v>
      </c>
      <c r="D24" s="118" t="s">
        <v>1</v>
      </c>
      <c r="E24" s="118" t="s">
        <v>1</v>
      </c>
      <c r="F24" s="118" t="s">
        <v>1</v>
      </c>
      <c r="G24" s="118" t="s">
        <v>1</v>
      </c>
      <c r="H24" s="120">
        <v>2675314.58</v>
      </c>
      <c r="I24" s="118" t="s">
        <v>1</v>
      </c>
      <c r="J24" s="121">
        <f>-H24</f>
        <v>-2675314.58</v>
      </c>
      <c r="K24" s="118" t="s">
        <v>1</v>
      </c>
      <c r="L24" s="121">
        <f t="shared" si="5"/>
        <v>0</v>
      </c>
      <c r="M24" s="118" t="s">
        <v>1</v>
      </c>
      <c r="N24" s="116">
        <f aca="true" t="shared" si="6" ref="N24:N29">L24</f>
        <v>0</v>
      </c>
    </row>
    <row r="25" spans="1:14" s="112" customFormat="1" ht="24" customHeight="1">
      <c r="A25" s="117" t="s">
        <v>378</v>
      </c>
      <c r="B25" s="118" t="s">
        <v>1</v>
      </c>
      <c r="C25" s="118" t="s">
        <v>1</v>
      </c>
      <c r="D25" s="118" t="s">
        <v>1</v>
      </c>
      <c r="E25" s="118" t="s">
        <v>1</v>
      </c>
      <c r="F25" s="118" t="s">
        <v>1</v>
      </c>
      <c r="G25" s="118" t="s">
        <v>1</v>
      </c>
      <c r="H25" s="120"/>
      <c r="I25" s="118" t="s">
        <v>1</v>
      </c>
      <c r="J25" s="121"/>
      <c r="K25" s="118" t="s">
        <v>1</v>
      </c>
      <c r="L25" s="121">
        <f t="shared" si="5"/>
        <v>0</v>
      </c>
      <c r="M25" s="118" t="s">
        <v>1</v>
      </c>
      <c r="N25" s="116">
        <f t="shared" si="6"/>
        <v>0</v>
      </c>
    </row>
    <row r="26" spans="1:14" s="112" customFormat="1" ht="24" customHeight="1">
      <c r="A26" s="117" t="s">
        <v>380</v>
      </c>
      <c r="B26" s="118" t="s">
        <v>1</v>
      </c>
      <c r="C26" s="118" t="s">
        <v>1</v>
      </c>
      <c r="D26" s="118" t="s">
        <v>1</v>
      </c>
      <c r="E26" s="118" t="s">
        <v>1</v>
      </c>
      <c r="F26" s="118" t="s">
        <v>1</v>
      </c>
      <c r="G26" s="118" t="s">
        <v>1</v>
      </c>
      <c r="H26" s="120"/>
      <c r="I26" s="118" t="s">
        <v>1</v>
      </c>
      <c r="J26" s="121"/>
      <c r="K26" s="118" t="s">
        <v>1</v>
      </c>
      <c r="L26" s="121">
        <f t="shared" si="5"/>
        <v>0</v>
      </c>
      <c r="M26" s="118" t="s">
        <v>1</v>
      </c>
      <c r="N26" s="116">
        <f t="shared" si="6"/>
        <v>0</v>
      </c>
    </row>
    <row r="27" spans="1:14" s="112" customFormat="1" ht="24" customHeight="1">
      <c r="A27" s="117" t="s">
        <v>382</v>
      </c>
      <c r="B27" s="118" t="s">
        <v>1</v>
      </c>
      <c r="C27" s="118" t="s">
        <v>1</v>
      </c>
      <c r="D27" s="118" t="s">
        <v>1</v>
      </c>
      <c r="E27" s="118" t="s">
        <v>1</v>
      </c>
      <c r="F27" s="118" t="s">
        <v>1</v>
      </c>
      <c r="G27" s="118" t="s">
        <v>1</v>
      </c>
      <c r="H27" s="120"/>
      <c r="I27" s="118" t="s">
        <v>1</v>
      </c>
      <c r="J27" s="121"/>
      <c r="K27" s="118" t="s">
        <v>1</v>
      </c>
      <c r="L27" s="121">
        <f t="shared" si="5"/>
        <v>0</v>
      </c>
      <c r="M27" s="118" t="s">
        <v>1</v>
      </c>
      <c r="N27" s="116">
        <f t="shared" si="6"/>
        <v>0</v>
      </c>
    </row>
    <row r="28" spans="1:14" s="112" customFormat="1" ht="24" customHeight="1">
      <c r="A28" s="117" t="s">
        <v>384</v>
      </c>
      <c r="B28" s="118" t="s">
        <v>1</v>
      </c>
      <c r="C28" s="118" t="s">
        <v>1</v>
      </c>
      <c r="D28" s="118" t="s">
        <v>1</v>
      </c>
      <c r="E28" s="118" t="s">
        <v>1</v>
      </c>
      <c r="F28" s="118" t="s">
        <v>1</v>
      </c>
      <c r="G28" s="118" t="s">
        <v>1</v>
      </c>
      <c r="H28" s="120"/>
      <c r="I28" s="118" t="s">
        <v>1</v>
      </c>
      <c r="J28" s="121"/>
      <c r="K28" s="118" t="s">
        <v>1</v>
      </c>
      <c r="L28" s="121">
        <f t="shared" si="5"/>
        <v>0</v>
      </c>
      <c r="M28" s="118" t="s">
        <v>1</v>
      </c>
      <c r="N28" s="116">
        <f t="shared" si="6"/>
        <v>0</v>
      </c>
    </row>
    <row r="29" spans="1:14" s="112" customFormat="1" ht="24" customHeight="1">
      <c r="A29" s="117" t="s">
        <v>194</v>
      </c>
      <c r="B29" s="118" t="s">
        <v>1</v>
      </c>
      <c r="C29" s="118" t="s">
        <v>1</v>
      </c>
      <c r="D29" s="118" t="s">
        <v>1</v>
      </c>
      <c r="E29" s="118" t="s">
        <v>1</v>
      </c>
      <c r="F29" s="118" t="s">
        <v>1</v>
      </c>
      <c r="G29" s="118" t="s">
        <v>1</v>
      </c>
      <c r="H29" s="118" t="s">
        <v>1</v>
      </c>
      <c r="I29" s="121">
        <v>4300000</v>
      </c>
      <c r="J29" s="121">
        <v>-4300000</v>
      </c>
      <c r="K29" s="118" t="s">
        <v>1</v>
      </c>
      <c r="L29" s="121">
        <f>I29+J29</f>
        <v>0</v>
      </c>
      <c r="M29" s="118" t="s">
        <v>1</v>
      </c>
      <c r="N29" s="116">
        <f t="shared" si="6"/>
        <v>0</v>
      </c>
    </row>
    <row r="30" spans="1:14" s="112" customFormat="1" ht="24" customHeight="1">
      <c r="A30" s="122" t="s">
        <v>313</v>
      </c>
      <c r="B30" s="118" t="s">
        <v>1</v>
      </c>
      <c r="C30" s="118" t="s">
        <v>1</v>
      </c>
      <c r="D30" s="118" t="s">
        <v>1</v>
      </c>
      <c r="E30" s="118" t="s">
        <v>1</v>
      </c>
      <c r="F30" s="118" t="s">
        <v>1</v>
      </c>
      <c r="G30" s="118" t="s">
        <v>1</v>
      </c>
      <c r="H30" s="118" t="s">
        <v>1</v>
      </c>
      <c r="I30" s="118" t="s">
        <v>1</v>
      </c>
      <c r="J30" s="121">
        <v>-45000000</v>
      </c>
      <c r="K30" s="118" t="s">
        <v>1</v>
      </c>
      <c r="L30" s="121">
        <f>J30</f>
        <v>-45000000</v>
      </c>
      <c r="M30" s="121"/>
      <c r="N30" s="116">
        <f>L30+M30</f>
        <v>-45000000</v>
      </c>
    </row>
    <row r="31" spans="1:14" s="112" customFormat="1" ht="24" customHeight="1">
      <c r="A31" s="122" t="s">
        <v>195</v>
      </c>
      <c r="B31" s="121"/>
      <c r="C31" s="121"/>
      <c r="D31" s="121"/>
      <c r="E31" s="121"/>
      <c r="F31" s="121"/>
      <c r="G31" s="121"/>
      <c r="H31" s="121"/>
      <c r="I31" s="121"/>
      <c r="J31" s="121"/>
      <c r="K31" s="121"/>
      <c r="L31" s="121">
        <f>B31+C31+D31-E31+SUM(F31:K31)</f>
        <v>0</v>
      </c>
      <c r="M31" s="121"/>
      <c r="N31" s="116">
        <f>L31+M31</f>
        <v>0</v>
      </c>
    </row>
    <row r="32" spans="1:14" s="112" customFormat="1" ht="24" customHeight="1">
      <c r="A32" s="117" t="s">
        <v>307</v>
      </c>
      <c r="B32" s="121">
        <f>B33+B34+B37</f>
        <v>0</v>
      </c>
      <c r="C32" s="121">
        <f>C37+C33</f>
        <v>0</v>
      </c>
      <c r="D32" s="121">
        <f>D33+D37</f>
        <v>0</v>
      </c>
      <c r="E32" s="121">
        <f>E37</f>
        <v>0</v>
      </c>
      <c r="F32" s="121">
        <f>F36+F37</f>
        <v>0</v>
      </c>
      <c r="G32" s="121">
        <f>G37</f>
        <v>0</v>
      </c>
      <c r="H32" s="121">
        <f>H34+H35+H37</f>
        <v>0</v>
      </c>
      <c r="I32" s="121">
        <f>I37</f>
        <v>0</v>
      </c>
      <c r="J32" s="121">
        <f>J35+J36+J37</f>
        <v>0</v>
      </c>
      <c r="K32" s="121">
        <f>K37</f>
        <v>0</v>
      </c>
      <c r="L32" s="121">
        <f>B32+C32+D32-E32+SUM(F32:K32)</f>
        <v>0</v>
      </c>
      <c r="M32" s="121">
        <f>M37</f>
        <v>0</v>
      </c>
      <c r="N32" s="116">
        <f>L32+M32</f>
        <v>0</v>
      </c>
    </row>
    <row r="33" spans="1:14" s="112" customFormat="1" ht="24" customHeight="1">
      <c r="A33" s="122" t="s">
        <v>423</v>
      </c>
      <c r="B33" s="120"/>
      <c r="C33" s="118"/>
      <c r="D33" s="120"/>
      <c r="E33" s="118" t="s">
        <v>1</v>
      </c>
      <c r="F33" s="118" t="s">
        <v>1</v>
      </c>
      <c r="G33" s="118" t="s">
        <v>1</v>
      </c>
      <c r="H33" s="118" t="s">
        <v>1</v>
      </c>
      <c r="I33" s="118" t="s">
        <v>1</v>
      </c>
      <c r="J33" s="118" t="s">
        <v>1</v>
      </c>
      <c r="K33" s="118" t="s">
        <v>1</v>
      </c>
      <c r="L33" s="120">
        <f>B33+D33+C33</f>
        <v>0</v>
      </c>
      <c r="M33" s="118" t="s">
        <v>1</v>
      </c>
      <c r="N33" s="116">
        <f>L33</f>
        <v>0</v>
      </c>
    </row>
    <row r="34" spans="1:14" s="112" customFormat="1" ht="24" customHeight="1">
      <c r="A34" s="122" t="s">
        <v>424</v>
      </c>
      <c r="B34" s="120"/>
      <c r="C34" s="118" t="s">
        <v>1</v>
      </c>
      <c r="D34" s="118" t="s">
        <v>1</v>
      </c>
      <c r="E34" s="118" t="s">
        <v>1</v>
      </c>
      <c r="F34" s="118" t="s">
        <v>1</v>
      </c>
      <c r="G34" s="118" t="s">
        <v>1</v>
      </c>
      <c r="H34" s="121"/>
      <c r="I34" s="118" t="s">
        <v>1</v>
      </c>
      <c r="J34" s="118" t="s">
        <v>1</v>
      </c>
      <c r="K34" s="118" t="s">
        <v>1</v>
      </c>
      <c r="L34" s="120">
        <f>B34+H34</f>
        <v>0</v>
      </c>
      <c r="M34" s="118" t="s">
        <v>1</v>
      </c>
      <c r="N34" s="116">
        <f>L34</f>
        <v>0</v>
      </c>
    </row>
    <row r="35" spans="1:14" s="112" customFormat="1" ht="24" customHeight="1">
      <c r="A35" s="122" t="s">
        <v>196</v>
      </c>
      <c r="B35" s="118" t="s">
        <v>1</v>
      </c>
      <c r="C35" s="118" t="s">
        <v>1</v>
      </c>
      <c r="D35" s="118" t="s">
        <v>1</v>
      </c>
      <c r="E35" s="118" t="s">
        <v>1</v>
      </c>
      <c r="F35" s="118" t="s">
        <v>1</v>
      </c>
      <c r="G35" s="118" t="s">
        <v>1</v>
      </c>
      <c r="H35" s="121"/>
      <c r="I35" s="118" t="s">
        <v>1</v>
      </c>
      <c r="J35" s="121"/>
      <c r="K35" s="118" t="s">
        <v>1</v>
      </c>
      <c r="L35" s="120">
        <f>H35+J35</f>
        <v>0</v>
      </c>
      <c r="M35" s="118" t="s">
        <v>1</v>
      </c>
      <c r="N35" s="116">
        <f>L35</f>
        <v>0</v>
      </c>
    </row>
    <row r="36" spans="1:14" s="112" customFormat="1" ht="31.5" customHeight="1">
      <c r="A36" s="123" t="s">
        <v>425</v>
      </c>
      <c r="B36" s="118" t="s">
        <v>1</v>
      </c>
      <c r="C36" s="118" t="s">
        <v>1</v>
      </c>
      <c r="D36" s="118" t="s">
        <v>1</v>
      </c>
      <c r="E36" s="118" t="s">
        <v>1</v>
      </c>
      <c r="F36" s="118"/>
      <c r="G36" s="118" t="s">
        <v>1</v>
      </c>
      <c r="H36" s="118" t="s">
        <v>1</v>
      </c>
      <c r="I36" s="118" t="s">
        <v>1</v>
      </c>
      <c r="J36" s="121"/>
      <c r="K36" s="118" t="s">
        <v>1</v>
      </c>
      <c r="L36" s="120">
        <f>F36+J36</f>
        <v>0</v>
      </c>
      <c r="M36" s="118" t="s">
        <v>1</v>
      </c>
      <c r="N36" s="116">
        <f>L36</f>
        <v>0</v>
      </c>
    </row>
    <row r="37" spans="1:14" s="112" customFormat="1" ht="24" customHeight="1">
      <c r="A37" s="122" t="s">
        <v>394</v>
      </c>
      <c r="B37" s="124"/>
      <c r="C37" s="124"/>
      <c r="D37" s="124"/>
      <c r="E37" s="124"/>
      <c r="F37" s="124"/>
      <c r="G37" s="124"/>
      <c r="H37" s="124"/>
      <c r="I37" s="124"/>
      <c r="J37" s="124"/>
      <c r="K37" s="124"/>
      <c r="L37" s="121">
        <f>B37+C37+D37-E37+SUM(F37:K37)</f>
        <v>0</v>
      </c>
      <c r="M37" s="124"/>
      <c r="N37" s="116">
        <f>L37+M37</f>
        <v>0</v>
      </c>
    </row>
    <row r="38" spans="1:14" s="112" customFormat="1" ht="24" customHeight="1" thickBot="1">
      <c r="A38" s="125" t="s">
        <v>197</v>
      </c>
      <c r="B38" s="143">
        <f>B11+B12</f>
        <v>120000000</v>
      </c>
      <c r="C38" s="143">
        <f aca="true" t="shared" si="7" ref="C38:N38">C11+C12</f>
        <v>0</v>
      </c>
      <c r="D38" s="143">
        <f t="shared" si="7"/>
        <v>0</v>
      </c>
      <c r="E38" s="143">
        <f t="shared" si="7"/>
        <v>0</v>
      </c>
      <c r="F38" s="143">
        <f t="shared" si="7"/>
        <v>0</v>
      </c>
      <c r="G38" s="143">
        <f t="shared" si="7"/>
        <v>0</v>
      </c>
      <c r="H38" s="143">
        <f t="shared" si="7"/>
        <v>10439403.05</v>
      </c>
      <c r="I38" s="143">
        <f t="shared" si="7"/>
        <v>4300000</v>
      </c>
      <c r="J38" s="143">
        <f t="shared" si="7"/>
        <v>20720476.540000014</v>
      </c>
      <c r="K38" s="143">
        <f t="shared" si="7"/>
        <v>0</v>
      </c>
      <c r="L38" s="143">
        <f t="shared" si="7"/>
        <v>155459879.59</v>
      </c>
      <c r="M38" s="143">
        <f t="shared" si="7"/>
        <v>0</v>
      </c>
      <c r="N38" s="144">
        <f t="shared" si="7"/>
        <v>155459879.59</v>
      </c>
    </row>
    <row r="39" spans="1:14" s="112" customFormat="1" ht="22.5" customHeight="1">
      <c r="A39" s="174" t="s">
        <v>449</v>
      </c>
      <c r="B39" s="174"/>
      <c r="C39" s="174"/>
      <c r="D39" s="174"/>
      <c r="E39" s="174"/>
      <c r="F39" s="174"/>
      <c r="G39" s="174"/>
      <c r="H39" s="174"/>
      <c r="I39" s="174"/>
      <c r="J39" s="174"/>
      <c r="K39" s="174"/>
      <c r="L39" s="174"/>
      <c r="M39" s="174"/>
      <c r="N39" s="174"/>
    </row>
    <row r="40" spans="1:14" s="112" customFormat="1" ht="17.25" customHeight="1">
      <c r="A40" s="175" t="s">
        <v>397</v>
      </c>
      <c r="B40" s="175"/>
      <c r="C40" s="175"/>
      <c r="D40" s="175"/>
      <c r="E40" s="175"/>
      <c r="F40" s="175"/>
      <c r="G40" s="175"/>
      <c r="H40" s="175"/>
      <c r="I40" s="175"/>
      <c r="J40" s="175"/>
      <c r="K40" s="175"/>
      <c r="L40" s="175"/>
      <c r="M40" s="175"/>
      <c r="N40" s="175"/>
    </row>
    <row r="41" spans="1:14" s="112" customFormat="1" ht="24" customHeight="1">
      <c r="A41" s="175" t="s">
        <v>399</v>
      </c>
      <c r="B41" s="175"/>
      <c r="C41" s="175"/>
      <c r="D41" s="175"/>
      <c r="E41" s="175"/>
      <c r="F41" s="175"/>
      <c r="G41" s="175"/>
      <c r="H41" s="175"/>
      <c r="I41" s="175"/>
      <c r="J41" s="175"/>
      <c r="K41" s="175"/>
      <c r="L41" s="175"/>
      <c r="M41" s="175"/>
      <c r="N41" s="175"/>
    </row>
    <row r="42" spans="1:14" s="28" customFormat="1" ht="19.5" customHeight="1">
      <c r="A42" s="126"/>
      <c r="B42" s="128"/>
      <c r="C42" s="128"/>
      <c r="D42" s="128"/>
      <c r="E42" s="128"/>
      <c r="F42" s="128"/>
      <c r="G42" s="128"/>
      <c r="H42" s="128"/>
      <c r="I42" s="128"/>
      <c r="J42" s="128"/>
      <c r="K42" s="128"/>
      <c r="L42" s="128"/>
      <c r="M42" s="128"/>
      <c r="N42" s="128"/>
    </row>
    <row r="43" spans="1:14" s="28" customFormat="1" ht="19.5" customHeight="1">
      <c r="A43" s="128"/>
      <c r="B43" s="127"/>
      <c r="C43" s="127"/>
      <c r="D43" s="127"/>
      <c r="E43" s="127"/>
      <c r="F43" s="127"/>
      <c r="G43" s="127"/>
      <c r="H43" s="127"/>
      <c r="I43" s="127"/>
      <c r="J43" s="127"/>
      <c r="K43" s="127"/>
      <c r="L43" s="127"/>
      <c r="M43" s="127"/>
      <c r="N43" s="127"/>
    </row>
    <row r="44" spans="2:14" s="28" customFormat="1" ht="19.5" customHeight="1">
      <c r="B44" s="29"/>
      <c r="C44" s="29"/>
      <c r="D44" s="29"/>
      <c r="E44" s="29"/>
      <c r="F44" s="29"/>
      <c r="G44" s="29"/>
      <c r="H44" s="29"/>
      <c r="I44" s="29"/>
      <c r="J44" s="29"/>
      <c r="K44" s="29"/>
      <c r="L44" s="29"/>
      <c r="M44" s="29"/>
      <c r="N44" s="29"/>
    </row>
    <row r="45" spans="2:14" s="28" customFormat="1" ht="19.5" customHeight="1">
      <c r="B45" s="29"/>
      <c r="C45" s="29"/>
      <c r="D45" s="29"/>
      <c r="E45" s="29"/>
      <c r="F45" s="29"/>
      <c r="G45" s="29"/>
      <c r="H45" s="29"/>
      <c r="I45" s="29"/>
      <c r="J45" s="29"/>
      <c r="K45" s="29"/>
      <c r="L45" s="29"/>
      <c r="M45" s="29"/>
      <c r="N45" s="29"/>
    </row>
    <row r="46" spans="2:14" s="28" customFormat="1" ht="19.5" customHeight="1">
      <c r="B46" s="29"/>
      <c r="C46" s="29"/>
      <c r="D46" s="29"/>
      <c r="E46" s="29"/>
      <c r="F46" s="29"/>
      <c r="G46" s="29"/>
      <c r="H46" s="29"/>
      <c r="I46" s="29"/>
      <c r="J46" s="29"/>
      <c r="K46" s="29"/>
      <c r="L46" s="29"/>
      <c r="M46" s="29"/>
      <c r="N46" s="29"/>
    </row>
    <row r="47" spans="2:14" s="28" customFormat="1" ht="19.5" customHeight="1">
      <c r="B47" s="29"/>
      <c r="C47" s="29"/>
      <c r="D47" s="29"/>
      <c r="E47" s="29"/>
      <c r="F47" s="29"/>
      <c r="G47" s="29"/>
      <c r="H47" s="29"/>
      <c r="I47" s="29"/>
      <c r="J47" s="29"/>
      <c r="K47" s="29"/>
      <c r="L47" s="29"/>
      <c r="M47" s="29"/>
      <c r="N47" s="29"/>
    </row>
    <row r="48" spans="2:14" s="28" customFormat="1" ht="19.5" customHeight="1">
      <c r="B48" s="29"/>
      <c r="C48" s="29"/>
      <c r="D48" s="29"/>
      <c r="E48" s="29"/>
      <c r="F48" s="29"/>
      <c r="G48" s="29"/>
      <c r="H48" s="29"/>
      <c r="I48" s="29"/>
      <c r="J48" s="29"/>
      <c r="K48" s="29"/>
      <c r="L48" s="29"/>
      <c r="M48" s="29"/>
      <c r="N48" s="29"/>
    </row>
    <row r="49" spans="2:14" s="28" customFormat="1" ht="19.5" customHeight="1">
      <c r="B49" s="29"/>
      <c r="C49" s="29"/>
      <c r="D49" s="29"/>
      <c r="E49" s="29"/>
      <c r="F49" s="29"/>
      <c r="G49" s="29"/>
      <c r="H49" s="29"/>
      <c r="I49" s="29"/>
      <c r="J49" s="29"/>
      <c r="K49" s="29"/>
      <c r="L49" s="29"/>
      <c r="M49" s="29"/>
      <c r="N49" s="29"/>
    </row>
    <row r="50" spans="2:14" s="28" customFormat="1" ht="19.5" customHeight="1">
      <c r="B50" s="29"/>
      <c r="C50" s="29"/>
      <c r="D50" s="29"/>
      <c r="E50" s="29"/>
      <c r="F50" s="29"/>
      <c r="G50" s="29"/>
      <c r="H50" s="29"/>
      <c r="I50" s="29"/>
      <c r="J50" s="29"/>
      <c r="K50" s="29"/>
      <c r="L50" s="29"/>
      <c r="M50" s="29"/>
      <c r="N50" s="29"/>
    </row>
    <row r="51" s="28" customFormat="1" ht="19.5" customHeight="1"/>
    <row r="52" spans="2:14" s="28" customFormat="1" ht="19.5" customHeight="1">
      <c r="B52" s="29"/>
      <c r="C52" s="29"/>
      <c r="D52" s="29"/>
      <c r="E52" s="29"/>
      <c r="F52" s="29"/>
      <c r="G52" s="29"/>
      <c r="H52" s="29"/>
      <c r="I52" s="29"/>
      <c r="J52" s="29"/>
      <c r="K52" s="29"/>
      <c r="L52" s="29"/>
      <c r="M52" s="29"/>
      <c r="N52" s="29"/>
    </row>
    <row r="53" spans="2:14" s="28" customFormat="1" ht="19.5" customHeight="1">
      <c r="B53" s="29"/>
      <c r="C53" s="29"/>
      <c r="D53" s="29"/>
      <c r="E53" s="29"/>
      <c r="F53" s="29"/>
      <c r="G53" s="29"/>
      <c r="H53" s="29"/>
      <c r="I53" s="29"/>
      <c r="J53" s="29"/>
      <c r="K53" s="29"/>
      <c r="L53" s="29"/>
      <c r="M53" s="29"/>
      <c r="N53" s="29"/>
    </row>
    <row r="54" spans="2:14" s="28" customFormat="1" ht="19.5" customHeight="1">
      <c r="B54" s="29"/>
      <c r="C54" s="29"/>
      <c r="D54" s="29"/>
      <c r="E54" s="29"/>
      <c r="F54" s="29"/>
      <c r="G54" s="29"/>
      <c r="H54" s="29"/>
      <c r="I54" s="29"/>
      <c r="J54" s="29"/>
      <c r="K54" s="29"/>
      <c r="L54" s="29"/>
      <c r="M54" s="29"/>
      <c r="N54" s="29"/>
    </row>
    <row r="55" spans="2:14" s="28" customFormat="1" ht="19.5" customHeight="1">
      <c r="B55" s="29"/>
      <c r="C55" s="29"/>
      <c r="D55" s="29"/>
      <c r="E55" s="29"/>
      <c r="F55" s="29"/>
      <c r="G55" s="29"/>
      <c r="H55" s="29"/>
      <c r="I55" s="29"/>
      <c r="J55" s="29"/>
      <c r="K55" s="29"/>
      <c r="L55" s="29"/>
      <c r="M55" s="29"/>
      <c r="N55" s="29"/>
    </row>
    <row r="56" spans="2:14" s="28" customFormat="1" ht="19.5" customHeight="1">
      <c r="B56" s="29"/>
      <c r="C56" s="29"/>
      <c r="D56" s="29"/>
      <c r="E56" s="29"/>
      <c r="F56" s="29"/>
      <c r="G56" s="29"/>
      <c r="H56" s="29"/>
      <c r="I56" s="29"/>
      <c r="J56" s="29"/>
      <c r="K56" s="29"/>
      <c r="L56" s="29"/>
      <c r="M56" s="29"/>
      <c r="N56" s="29"/>
    </row>
    <row r="57" spans="2:14" s="28" customFormat="1" ht="19.5" customHeight="1">
      <c r="B57" s="29"/>
      <c r="C57" s="29"/>
      <c r="D57" s="29"/>
      <c r="E57" s="29"/>
      <c r="F57" s="29"/>
      <c r="G57" s="29"/>
      <c r="H57" s="29"/>
      <c r="I57" s="29"/>
      <c r="J57" s="29"/>
      <c r="K57" s="29"/>
      <c r="L57" s="29"/>
      <c r="M57" s="29"/>
      <c r="N57" s="29"/>
    </row>
    <row r="58" spans="2:14" s="28" customFormat="1" ht="19.5" customHeight="1">
      <c r="B58" s="29"/>
      <c r="C58" s="29"/>
      <c r="D58" s="29"/>
      <c r="E58" s="29"/>
      <c r="F58" s="29"/>
      <c r="G58" s="29"/>
      <c r="H58" s="29"/>
      <c r="I58" s="29"/>
      <c r="J58" s="29"/>
      <c r="K58" s="29"/>
      <c r="L58" s="29"/>
      <c r="M58" s="29"/>
      <c r="N58" s="29"/>
    </row>
    <row r="59" spans="2:14" s="28" customFormat="1" ht="19.5" customHeight="1">
      <c r="B59" s="29"/>
      <c r="C59" s="29"/>
      <c r="D59" s="29"/>
      <c r="E59" s="29"/>
      <c r="F59" s="29"/>
      <c r="G59" s="29"/>
      <c r="H59" s="29"/>
      <c r="I59" s="29"/>
      <c r="J59" s="29"/>
      <c r="K59" s="29"/>
      <c r="L59" s="29"/>
      <c r="M59" s="29"/>
      <c r="N59" s="29"/>
    </row>
    <row r="60" spans="2:14" s="28" customFormat="1" ht="19.5" customHeight="1">
      <c r="B60" s="29"/>
      <c r="C60" s="29"/>
      <c r="D60" s="29"/>
      <c r="E60" s="29"/>
      <c r="F60" s="29"/>
      <c r="G60" s="29"/>
      <c r="H60" s="29"/>
      <c r="I60" s="29"/>
      <c r="J60" s="29"/>
      <c r="K60" s="29"/>
      <c r="L60" s="29"/>
      <c r="M60" s="29"/>
      <c r="N60" s="29"/>
    </row>
    <row r="61" spans="2:14" s="28" customFormat="1" ht="19.5" customHeight="1">
      <c r="B61" s="29"/>
      <c r="C61" s="29"/>
      <c r="D61" s="29"/>
      <c r="E61" s="29"/>
      <c r="F61" s="29"/>
      <c r="G61" s="29"/>
      <c r="H61" s="29"/>
      <c r="I61" s="29"/>
      <c r="J61" s="29"/>
      <c r="K61" s="29"/>
      <c r="L61" s="29"/>
      <c r="M61" s="29"/>
      <c r="N61" s="29"/>
    </row>
    <row r="62" spans="2:14" s="28" customFormat="1" ht="19.5" customHeight="1">
      <c r="B62" s="29"/>
      <c r="C62" s="29"/>
      <c r="D62" s="29"/>
      <c r="E62" s="29"/>
      <c r="F62" s="29"/>
      <c r="G62" s="29"/>
      <c r="H62" s="29"/>
      <c r="I62" s="29"/>
      <c r="J62" s="29"/>
      <c r="K62" s="29"/>
      <c r="L62" s="29"/>
      <c r="M62" s="29"/>
      <c r="N62" s="29"/>
    </row>
    <row r="63" spans="2:14" s="28" customFormat="1" ht="19.5" customHeight="1">
      <c r="B63" s="29"/>
      <c r="C63" s="29"/>
      <c r="D63" s="29"/>
      <c r="E63" s="29"/>
      <c r="F63" s="29"/>
      <c r="G63" s="29"/>
      <c r="H63" s="29"/>
      <c r="I63" s="29"/>
      <c r="J63" s="29"/>
      <c r="K63" s="29"/>
      <c r="L63" s="29"/>
      <c r="M63" s="29"/>
      <c r="N63" s="29"/>
    </row>
    <row r="64" spans="2:14" s="28" customFormat="1" ht="19.5" customHeight="1">
      <c r="B64" s="29"/>
      <c r="C64" s="29"/>
      <c r="D64" s="29"/>
      <c r="E64" s="29"/>
      <c r="F64" s="29"/>
      <c r="G64" s="29"/>
      <c r="H64" s="29"/>
      <c r="I64" s="29"/>
      <c r="J64" s="29"/>
      <c r="K64" s="29"/>
      <c r="L64" s="29"/>
      <c r="M64" s="29"/>
      <c r="N64" s="29"/>
    </row>
    <row r="65" spans="2:14" s="28" customFormat="1" ht="19.5" customHeight="1">
      <c r="B65" s="29"/>
      <c r="C65" s="29"/>
      <c r="D65" s="29"/>
      <c r="E65" s="29"/>
      <c r="F65" s="29"/>
      <c r="G65" s="29"/>
      <c r="H65" s="29"/>
      <c r="I65" s="29"/>
      <c r="J65" s="29"/>
      <c r="K65" s="29"/>
      <c r="L65" s="29"/>
      <c r="M65" s="29"/>
      <c r="N65" s="29"/>
    </row>
    <row r="66" spans="2:14" s="28" customFormat="1" ht="19.5" customHeight="1">
      <c r="B66" s="29"/>
      <c r="C66" s="29"/>
      <c r="D66" s="29"/>
      <c r="E66" s="29"/>
      <c r="F66" s="29"/>
      <c r="G66" s="29"/>
      <c r="H66" s="29"/>
      <c r="I66" s="29"/>
      <c r="J66" s="29"/>
      <c r="K66" s="29"/>
      <c r="L66" s="29"/>
      <c r="M66" s="29"/>
      <c r="N66" s="29"/>
    </row>
    <row r="67" spans="2:14" s="28" customFormat="1" ht="19.5" customHeight="1">
      <c r="B67" s="29"/>
      <c r="C67" s="29"/>
      <c r="D67" s="29"/>
      <c r="E67" s="29"/>
      <c r="F67" s="29"/>
      <c r="G67" s="29"/>
      <c r="H67" s="29"/>
      <c r="I67" s="29"/>
      <c r="J67" s="29"/>
      <c r="K67" s="29"/>
      <c r="L67" s="29"/>
      <c r="M67" s="29"/>
      <c r="N67" s="29"/>
    </row>
    <row r="68" spans="2:14" s="28" customFormat="1" ht="19.5" customHeight="1">
      <c r="B68" s="29"/>
      <c r="C68" s="29"/>
      <c r="D68" s="29"/>
      <c r="E68" s="29"/>
      <c r="F68" s="29"/>
      <c r="G68" s="29"/>
      <c r="H68" s="29"/>
      <c r="I68" s="29"/>
      <c r="J68" s="29"/>
      <c r="K68" s="29"/>
      <c r="L68" s="29"/>
      <c r="M68" s="29"/>
      <c r="N68" s="29"/>
    </row>
    <row r="69" spans="2:14" s="28" customFormat="1" ht="19.5" customHeight="1">
      <c r="B69" s="29"/>
      <c r="C69" s="29"/>
      <c r="D69" s="29"/>
      <c r="E69" s="29"/>
      <c r="F69" s="29"/>
      <c r="G69" s="29"/>
      <c r="H69" s="29"/>
      <c r="I69" s="29"/>
      <c r="J69" s="29"/>
      <c r="K69" s="29"/>
      <c r="L69" s="29"/>
      <c r="M69" s="29"/>
      <c r="N69" s="29"/>
    </row>
    <row r="70" spans="2:14" s="28" customFormat="1" ht="19.5" customHeight="1">
      <c r="B70" s="29"/>
      <c r="C70" s="29"/>
      <c r="D70" s="29"/>
      <c r="E70" s="29"/>
      <c r="F70" s="29"/>
      <c r="G70" s="29"/>
      <c r="H70" s="29"/>
      <c r="I70" s="29"/>
      <c r="J70" s="29"/>
      <c r="K70" s="29"/>
      <c r="L70" s="29"/>
      <c r="M70" s="29"/>
      <c r="N70" s="29"/>
    </row>
    <row r="71" spans="2:14" s="28" customFormat="1" ht="19.5" customHeight="1">
      <c r="B71" s="29"/>
      <c r="C71" s="29"/>
      <c r="D71" s="29"/>
      <c r="E71" s="29"/>
      <c r="F71" s="29"/>
      <c r="G71" s="29"/>
      <c r="H71" s="29"/>
      <c r="I71" s="29"/>
      <c r="J71" s="29"/>
      <c r="K71" s="29"/>
      <c r="L71" s="29"/>
      <c r="M71" s="29"/>
      <c r="N71" s="29"/>
    </row>
    <row r="72" spans="2:14" s="28" customFormat="1" ht="19.5" customHeight="1">
      <c r="B72" s="29"/>
      <c r="C72" s="29"/>
      <c r="D72" s="29"/>
      <c r="E72" s="29"/>
      <c r="F72" s="29"/>
      <c r="G72" s="29"/>
      <c r="H72" s="29"/>
      <c r="I72" s="29"/>
      <c r="J72" s="29"/>
      <c r="K72" s="29"/>
      <c r="L72" s="29"/>
      <c r="M72" s="29"/>
      <c r="N72" s="29"/>
    </row>
    <row r="73" spans="2:14" s="28" customFormat="1" ht="19.5" customHeight="1">
      <c r="B73" s="29"/>
      <c r="C73" s="29"/>
      <c r="D73" s="29"/>
      <c r="E73" s="29"/>
      <c r="F73" s="29"/>
      <c r="G73" s="29"/>
      <c r="H73" s="29"/>
      <c r="I73" s="29"/>
      <c r="J73" s="29"/>
      <c r="K73" s="29"/>
      <c r="L73" s="29"/>
      <c r="M73" s="29"/>
      <c r="N73" s="29"/>
    </row>
    <row r="74" spans="2:14" s="28" customFormat="1" ht="19.5" customHeight="1">
      <c r="B74" s="29"/>
      <c r="C74" s="29"/>
      <c r="D74" s="29"/>
      <c r="E74" s="29"/>
      <c r="F74" s="29"/>
      <c r="G74" s="29"/>
      <c r="H74" s="29"/>
      <c r="I74" s="29"/>
      <c r="J74" s="29"/>
      <c r="K74" s="29"/>
      <c r="L74" s="29"/>
      <c r="M74" s="29"/>
      <c r="N74" s="29"/>
    </row>
    <row r="75" spans="2:14" s="28" customFormat="1" ht="19.5" customHeight="1">
      <c r="B75" s="29"/>
      <c r="C75" s="29"/>
      <c r="D75" s="29"/>
      <c r="E75" s="29"/>
      <c r="F75" s="29"/>
      <c r="G75" s="29"/>
      <c r="H75" s="29"/>
      <c r="I75" s="29"/>
      <c r="J75" s="29"/>
      <c r="K75" s="29"/>
      <c r="L75" s="29"/>
      <c r="M75" s="29"/>
      <c r="N75" s="29"/>
    </row>
    <row r="76" spans="2:14" s="28" customFormat="1" ht="19.5" customHeight="1">
      <c r="B76" s="29"/>
      <c r="C76" s="29"/>
      <c r="D76" s="29"/>
      <c r="E76" s="29"/>
      <c r="F76" s="29"/>
      <c r="G76" s="29"/>
      <c r="H76" s="29"/>
      <c r="I76" s="29"/>
      <c r="J76" s="29"/>
      <c r="K76" s="29"/>
      <c r="L76" s="29"/>
      <c r="M76" s="29"/>
      <c r="N76" s="29"/>
    </row>
    <row r="77" spans="2:14" s="28" customFormat="1" ht="19.5" customHeight="1">
      <c r="B77" s="29"/>
      <c r="C77" s="29"/>
      <c r="D77" s="29"/>
      <c r="E77" s="29"/>
      <c r="F77" s="29"/>
      <c r="G77" s="29"/>
      <c r="H77" s="29"/>
      <c r="I77" s="29"/>
      <c r="J77" s="29"/>
      <c r="K77" s="29"/>
      <c r="L77" s="29"/>
      <c r="M77" s="29"/>
      <c r="N77" s="29"/>
    </row>
    <row r="78" spans="2:14" s="28" customFormat="1" ht="19.5" customHeight="1">
      <c r="B78" s="29"/>
      <c r="C78" s="29"/>
      <c r="D78" s="29"/>
      <c r="E78" s="29"/>
      <c r="F78" s="29"/>
      <c r="G78" s="29"/>
      <c r="H78" s="29"/>
      <c r="I78" s="29"/>
      <c r="J78" s="29"/>
      <c r="K78" s="29"/>
      <c r="L78" s="29"/>
      <c r="M78" s="29"/>
      <c r="N78" s="29"/>
    </row>
    <row r="79" spans="2:14" s="28" customFormat="1" ht="19.5" customHeight="1">
      <c r="B79" s="29"/>
      <c r="C79" s="29"/>
      <c r="D79" s="29"/>
      <c r="E79" s="29"/>
      <c r="F79" s="29"/>
      <c r="G79" s="29"/>
      <c r="H79" s="29"/>
      <c r="I79" s="29"/>
      <c r="J79" s="29"/>
      <c r="K79" s="29"/>
      <c r="L79" s="29"/>
      <c r="M79" s="29"/>
      <c r="N79" s="29"/>
    </row>
    <row r="80" spans="2:14" s="28" customFormat="1" ht="19.5" customHeight="1">
      <c r="B80" s="29"/>
      <c r="C80" s="29"/>
      <c r="D80" s="29"/>
      <c r="E80" s="29"/>
      <c r="F80" s="29"/>
      <c r="G80" s="29"/>
      <c r="H80" s="29"/>
      <c r="I80" s="29"/>
      <c r="J80" s="29"/>
      <c r="K80" s="29"/>
      <c r="L80" s="29"/>
      <c r="M80" s="29"/>
      <c r="N80" s="29"/>
    </row>
    <row r="81" spans="2:14" s="28" customFormat="1" ht="19.5" customHeight="1">
      <c r="B81" s="29"/>
      <c r="C81" s="29"/>
      <c r="D81" s="29"/>
      <c r="E81" s="29"/>
      <c r="F81" s="29"/>
      <c r="G81" s="29"/>
      <c r="H81" s="29"/>
      <c r="I81" s="29"/>
      <c r="J81" s="29"/>
      <c r="K81" s="29"/>
      <c r="L81" s="29"/>
      <c r="M81" s="29"/>
      <c r="N81" s="29"/>
    </row>
    <row r="82" spans="2:14" s="28" customFormat="1" ht="19.5" customHeight="1">
      <c r="B82" s="29"/>
      <c r="C82" s="29"/>
      <c r="D82" s="29"/>
      <c r="E82" s="29"/>
      <c r="F82" s="29"/>
      <c r="G82" s="29"/>
      <c r="H82" s="29"/>
      <c r="I82" s="29"/>
      <c r="J82" s="29"/>
      <c r="K82" s="29"/>
      <c r="L82" s="29"/>
      <c r="M82" s="29"/>
      <c r="N82" s="29"/>
    </row>
    <row r="83" spans="2:14" s="28" customFormat="1" ht="19.5" customHeight="1">
      <c r="B83" s="29"/>
      <c r="C83" s="29"/>
      <c r="D83" s="29"/>
      <c r="E83" s="29"/>
      <c r="F83" s="29"/>
      <c r="G83" s="29"/>
      <c r="H83" s="29"/>
      <c r="I83" s="29"/>
      <c r="J83" s="29"/>
      <c r="K83" s="29"/>
      <c r="L83" s="29"/>
      <c r="M83" s="29"/>
      <c r="N83" s="29"/>
    </row>
    <row r="84" spans="2:14" s="28" customFormat="1" ht="19.5" customHeight="1">
      <c r="B84" s="29"/>
      <c r="C84" s="29"/>
      <c r="D84" s="29"/>
      <c r="E84" s="29"/>
      <c r="F84" s="29"/>
      <c r="G84" s="29"/>
      <c r="H84" s="29"/>
      <c r="I84" s="29"/>
      <c r="J84" s="29"/>
      <c r="K84" s="29"/>
      <c r="L84" s="29"/>
      <c r="M84" s="29"/>
      <c r="N84" s="29"/>
    </row>
    <row r="85" s="28" customFormat="1" ht="19.5" customHeight="1">
      <c r="A85" s="27"/>
    </row>
    <row r="86" spans="2:14" s="28" customFormat="1" ht="19.5" customHeight="1">
      <c r="B86" s="30"/>
      <c r="C86" s="30"/>
      <c r="D86" s="30"/>
      <c r="E86" s="30"/>
      <c r="F86" s="30"/>
      <c r="G86" s="30"/>
      <c r="H86" s="30"/>
      <c r="I86" s="30"/>
      <c r="J86" s="30"/>
      <c r="K86" s="30"/>
      <c r="L86" s="30"/>
      <c r="M86" s="30"/>
      <c r="N86" s="30"/>
    </row>
    <row r="87" spans="2:14" s="28" customFormat="1" ht="19.5" customHeight="1">
      <c r="B87" s="30"/>
      <c r="C87" s="30"/>
      <c r="D87" s="30"/>
      <c r="E87" s="30"/>
      <c r="F87" s="30"/>
      <c r="G87" s="30"/>
      <c r="H87" s="30"/>
      <c r="I87" s="30"/>
      <c r="J87" s="30"/>
      <c r="K87" s="30"/>
      <c r="L87" s="30"/>
      <c r="M87" s="30"/>
      <c r="N87" s="30"/>
    </row>
    <row r="88" s="28" customFormat="1" ht="27" customHeight="1">
      <c r="A88" s="27"/>
    </row>
    <row r="89" spans="2:14" s="28" customFormat="1" ht="19.5" customHeight="1">
      <c r="B89" s="32"/>
      <c r="C89" s="32"/>
      <c r="D89" s="32"/>
      <c r="E89" s="32"/>
      <c r="F89" s="32"/>
      <c r="G89" s="32"/>
      <c r="H89" s="32"/>
      <c r="I89" s="32"/>
      <c r="J89" s="32"/>
      <c r="K89" s="32"/>
      <c r="L89" s="32"/>
      <c r="M89" s="32"/>
      <c r="N89" s="32"/>
    </row>
    <row r="90" spans="2:14" s="28" customFormat="1" ht="19.5" customHeight="1">
      <c r="B90" s="32"/>
      <c r="C90" s="32"/>
      <c r="D90" s="32"/>
      <c r="E90" s="32"/>
      <c r="F90" s="32"/>
      <c r="G90" s="32"/>
      <c r="H90" s="32"/>
      <c r="I90" s="32"/>
      <c r="J90" s="32"/>
      <c r="K90" s="32"/>
      <c r="L90" s="32"/>
      <c r="M90" s="32"/>
      <c r="N90" s="32"/>
    </row>
    <row r="91" s="28" customFormat="1" ht="19.5" customHeight="1">
      <c r="A91" s="27"/>
    </row>
    <row r="92" s="28" customFormat="1" ht="19.5" customHeight="1"/>
    <row r="93" s="28" customFormat="1" ht="19.5" customHeight="1"/>
    <row r="94" s="28" customFormat="1" ht="19.5" customHeight="1"/>
    <row r="95" s="28" customFormat="1" ht="19.5" customHeight="1"/>
    <row r="96" s="28" customFormat="1" ht="19.5" customHeight="1"/>
    <row r="97" s="28" customFormat="1" ht="19.5" customHeight="1"/>
    <row r="98" s="28" customFormat="1" ht="19.5" customHeight="1"/>
    <row r="99" s="28" customFormat="1" ht="19.5" customHeight="1"/>
    <row r="100" s="28" customFormat="1" ht="19.5" customHeight="1"/>
    <row r="101" s="28" customFormat="1" ht="19.5" customHeight="1"/>
    <row r="102" s="28" customFormat="1" ht="19.5" customHeight="1"/>
    <row r="103" s="28" customFormat="1" ht="19.5" customHeight="1"/>
    <row r="104" s="28" customFormat="1" ht="19.5" customHeight="1"/>
    <row r="105" s="28" customFormat="1" ht="19.5" customHeight="1"/>
    <row r="106" s="28" customFormat="1" ht="19.5" customHeight="1"/>
    <row r="107" s="28" customFormat="1" ht="19.5" customHeight="1"/>
    <row r="108" s="28" customFormat="1" ht="19.5" customHeight="1"/>
    <row r="109" s="28" customFormat="1" ht="19.5" customHeight="1"/>
    <row r="110" s="28" customFormat="1" ht="19.5" customHeight="1"/>
    <row r="111" s="28" customFormat="1" ht="19.5" customHeight="1"/>
    <row r="112" s="28" customFormat="1" ht="19.5" customHeight="1"/>
    <row r="113" s="28" customFormat="1" ht="19.5" customHeight="1"/>
  </sheetData>
  <sheetProtection/>
  <mergeCells count="10">
    <mergeCell ref="A39:N39"/>
    <mergeCell ref="A40:N40"/>
    <mergeCell ref="A41:N41"/>
    <mergeCell ref="A1:N1"/>
    <mergeCell ref="A2:N2"/>
    <mergeCell ref="A4:A6"/>
    <mergeCell ref="B4:N4"/>
    <mergeCell ref="B5:L5"/>
    <mergeCell ref="M5:M6"/>
    <mergeCell ref="N5:N6"/>
  </mergeCells>
  <printOptions/>
  <pageMargins left="0.7086614173228347" right="0.7086614173228347" top="0.7480314960629921" bottom="0.7480314960629921" header="0.31496062992125984" footer="0.31496062992125984"/>
  <pageSetup fitToHeight="1" fitToWidth="1" orientation="landscape" paperSize="9" scale="48" r:id="rId1"/>
  <headerFooter>
    <oddFooter>&amp;C8</oddFooter>
  </headerFooter>
</worksheet>
</file>

<file path=xl/worksheets/sheet6.xml><?xml version="1.0" encoding="utf-8"?>
<worksheet xmlns="http://schemas.openxmlformats.org/spreadsheetml/2006/main" xmlns:r="http://schemas.openxmlformats.org/officeDocument/2006/relationships">
  <sheetPr>
    <tabColor rgb="FF00FFFF"/>
  </sheetPr>
  <dimension ref="A1:N46"/>
  <sheetViews>
    <sheetView view="pageBreakPreview" zoomScale="90" zoomScaleSheetLayoutView="90"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O10" sqref="O10"/>
    </sheetView>
  </sheetViews>
  <sheetFormatPr defaultColWidth="9.00390625" defaultRowHeight="16.5" customHeight="1"/>
  <cols>
    <col min="1" max="1" width="28.75390625" style="33" customWidth="1"/>
    <col min="2" max="3" width="15.125" style="33" bestFit="1" customWidth="1"/>
    <col min="4" max="4" width="12.125" style="33" customWidth="1"/>
    <col min="5" max="5" width="13.875" style="33" customWidth="1"/>
    <col min="6" max="6" width="15.125" style="33" bestFit="1" customWidth="1"/>
    <col min="7" max="7" width="12.125" style="33" customWidth="1"/>
    <col min="8" max="8" width="7.50390625" style="33" bestFit="1" customWidth="1"/>
    <col min="9" max="10" width="12.125" style="33" customWidth="1"/>
    <col min="11" max="11" width="11.00390625" style="33" customWidth="1"/>
    <col min="12" max="12" width="15.125" style="33" bestFit="1" customWidth="1"/>
    <col min="13" max="13" width="37.375" style="33" customWidth="1"/>
    <col min="14" max="14" width="8.875" style="33" customWidth="1"/>
    <col min="15" max="16384" width="9.00390625" style="33" customWidth="1"/>
  </cols>
  <sheetData>
    <row r="1" spans="1:14" ht="30" customHeight="1">
      <c r="A1" s="190" t="s">
        <v>240</v>
      </c>
      <c r="B1" s="190"/>
      <c r="C1" s="190"/>
      <c r="D1" s="190"/>
      <c r="E1" s="190"/>
      <c r="F1" s="190"/>
      <c r="G1" s="190"/>
      <c r="H1" s="190"/>
      <c r="I1" s="190"/>
      <c r="J1" s="190"/>
      <c r="K1" s="190"/>
      <c r="L1" s="190"/>
      <c r="M1" s="190"/>
      <c r="N1" s="190"/>
    </row>
    <row r="2" spans="1:14" ht="36.75" customHeight="1">
      <c r="A2" s="191">
        <v>42369</v>
      </c>
      <c r="B2" s="191"/>
      <c r="C2" s="191"/>
      <c r="D2" s="191"/>
      <c r="E2" s="191"/>
      <c r="F2" s="191"/>
      <c r="G2" s="191"/>
      <c r="H2" s="191"/>
      <c r="I2" s="191"/>
      <c r="J2" s="191"/>
      <c r="K2" s="191"/>
      <c r="L2" s="191"/>
      <c r="M2" s="191"/>
      <c r="N2" s="191"/>
    </row>
    <row r="3" spans="1:14" ht="30.75" customHeight="1" thickBot="1">
      <c r="A3" s="77" t="s">
        <v>318</v>
      </c>
      <c r="B3" s="78"/>
      <c r="C3" s="79"/>
      <c r="D3" s="189"/>
      <c r="E3" s="189"/>
      <c r="F3" s="189"/>
      <c r="G3" s="80"/>
      <c r="H3" s="80"/>
      <c r="I3" s="80"/>
      <c r="J3" s="80"/>
      <c r="K3" s="80"/>
      <c r="L3" s="58"/>
      <c r="M3" s="78"/>
      <c r="N3" s="58" t="s">
        <v>8</v>
      </c>
    </row>
    <row r="4" spans="1:14" s="34" customFormat="1" ht="30" customHeight="1">
      <c r="A4" s="196" t="s">
        <v>9</v>
      </c>
      <c r="B4" s="192" t="s">
        <v>198</v>
      </c>
      <c r="C4" s="192" t="s">
        <v>199</v>
      </c>
      <c r="D4" s="192"/>
      <c r="E4" s="192"/>
      <c r="F4" s="192"/>
      <c r="G4" s="192" t="s">
        <v>200</v>
      </c>
      <c r="H4" s="192"/>
      <c r="I4" s="198"/>
      <c r="J4" s="198"/>
      <c r="K4" s="198"/>
      <c r="L4" s="192" t="s">
        <v>201</v>
      </c>
      <c r="M4" s="192" t="s">
        <v>9</v>
      </c>
      <c r="N4" s="194" t="s">
        <v>202</v>
      </c>
    </row>
    <row r="5" spans="1:14" s="34" customFormat="1" ht="36.75" customHeight="1">
      <c r="A5" s="197"/>
      <c r="B5" s="193"/>
      <c r="C5" s="81" t="s">
        <v>308</v>
      </c>
      <c r="D5" s="81" t="s">
        <v>203</v>
      </c>
      <c r="E5" s="81" t="s">
        <v>204</v>
      </c>
      <c r="F5" s="81" t="s">
        <v>205</v>
      </c>
      <c r="G5" s="81" t="s">
        <v>206</v>
      </c>
      <c r="H5" s="81" t="s">
        <v>207</v>
      </c>
      <c r="I5" s="81" t="s">
        <v>208</v>
      </c>
      <c r="J5" s="81" t="s">
        <v>209</v>
      </c>
      <c r="K5" s="81" t="s">
        <v>205</v>
      </c>
      <c r="L5" s="193"/>
      <c r="M5" s="193"/>
      <c r="N5" s="195"/>
    </row>
    <row r="6" spans="1:14" ht="33.75" customHeight="1">
      <c r="A6" s="82" t="s">
        <v>210</v>
      </c>
      <c r="B6" s="47"/>
      <c r="C6" s="47"/>
      <c r="D6" s="47"/>
      <c r="E6" s="47"/>
      <c r="F6" s="76">
        <f>SUM(C6:E6)</f>
        <v>0</v>
      </c>
      <c r="G6" s="47"/>
      <c r="H6" s="47"/>
      <c r="I6" s="47"/>
      <c r="J6" s="47"/>
      <c r="K6" s="76">
        <f>SUM(G6:J6)</f>
        <v>0</v>
      </c>
      <c r="L6" s="76">
        <f>B6+F6-K6</f>
        <v>0</v>
      </c>
      <c r="M6" s="83" t="s">
        <v>211</v>
      </c>
      <c r="N6" s="48"/>
    </row>
    <row r="7" spans="1:14" ht="33.75" customHeight="1">
      <c r="A7" s="82" t="s">
        <v>212</v>
      </c>
      <c r="B7" s="47"/>
      <c r="C7" s="84"/>
      <c r="D7" s="84"/>
      <c r="E7" s="84"/>
      <c r="F7" s="76">
        <f aca="true" t="shared" si="0" ref="F7:F22">SUM(C7:E7)</f>
        <v>0</v>
      </c>
      <c r="G7" s="47"/>
      <c r="H7" s="47"/>
      <c r="I7" s="47"/>
      <c r="J7" s="47"/>
      <c r="K7" s="76">
        <f aca="true" t="shared" si="1" ref="K7:K22">SUM(G7:J7)</f>
        <v>0</v>
      </c>
      <c r="L7" s="76">
        <f aca="true" t="shared" si="2" ref="L7:L22">B7+F7-K7</f>
        <v>0</v>
      </c>
      <c r="M7" s="85" t="s">
        <v>213</v>
      </c>
      <c r="N7" s="86"/>
    </row>
    <row r="8" spans="1:14" ht="33.75" customHeight="1">
      <c r="A8" s="82" t="s">
        <v>214</v>
      </c>
      <c r="B8" s="47"/>
      <c r="C8" s="47"/>
      <c r="D8" s="47"/>
      <c r="E8" s="47"/>
      <c r="F8" s="76">
        <f t="shared" si="0"/>
        <v>0</v>
      </c>
      <c r="G8" s="87"/>
      <c r="H8" s="47"/>
      <c r="I8" s="47"/>
      <c r="J8" s="47"/>
      <c r="K8" s="76">
        <f t="shared" si="1"/>
        <v>0</v>
      </c>
      <c r="L8" s="76">
        <f t="shared" si="2"/>
        <v>0</v>
      </c>
      <c r="M8" s="88" t="s">
        <v>215</v>
      </c>
      <c r="N8" s="86"/>
    </row>
    <row r="9" spans="1:14" ht="33.75" customHeight="1">
      <c r="A9" s="82" t="s">
        <v>216</v>
      </c>
      <c r="B9" s="47"/>
      <c r="C9" s="47"/>
      <c r="D9" s="47"/>
      <c r="E9" s="47"/>
      <c r="F9" s="76">
        <f t="shared" si="0"/>
        <v>0</v>
      </c>
      <c r="G9" s="47"/>
      <c r="H9" s="47"/>
      <c r="I9" s="47"/>
      <c r="J9" s="47"/>
      <c r="K9" s="76">
        <f t="shared" si="1"/>
        <v>0</v>
      </c>
      <c r="L9" s="76">
        <f t="shared" si="2"/>
        <v>0</v>
      </c>
      <c r="M9" s="88" t="s">
        <v>217</v>
      </c>
      <c r="N9" s="86"/>
    </row>
    <row r="10" spans="1:14" ht="33.75" customHeight="1">
      <c r="A10" s="82" t="s">
        <v>218</v>
      </c>
      <c r="B10" s="47"/>
      <c r="C10" s="47"/>
      <c r="D10" s="47"/>
      <c r="E10" s="47"/>
      <c r="F10" s="76">
        <f t="shared" si="0"/>
        <v>0</v>
      </c>
      <c r="G10" s="89" t="s">
        <v>11</v>
      </c>
      <c r="H10" s="47"/>
      <c r="I10" s="47"/>
      <c r="J10" s="47"/>
      <c r="K10" s="76">
        <f t="shared" si="1"/>
        <v>0</v>
      </c>
      <c r="L10" s="76">
        <f t="shared" si="2"/>
        <v>0</v>
      </c>
      <c r="M10" s="88" t="s">
        <v>311</v>
      </c>
      <c r="N10" s="86"/>
    </row>
    <row r="11" spans="1:14" ht="33.75" customHeight="1">
      <c r="A11" s="82" t="s">
        <v>219</v>
      </c>
      <c r="B11" s="47"/>
      <c r="C11" s="47"/>
      <c r="D11" s="47"/>
      <c r="E11" s="47"/>
      <c r="F11" s="76">
        <f t="shared" si="0"/>
        <v>0</v>
      </c>
      <c r="G11" s="89" t="s">
        <v>11</v>
      </c>
      <c r="H11" s="47"/>
      <c r="I11" s="47"/>
      <c r="J11" s="47"/>
      <c r="K11" s="76">
        <f t="shared" si="1"/>
        <v>0</v>
      </c>
      <c r="L11" s="76">
        <f t="shared" si="2"/>
        <v>0</v>
      </c>
      <c r="M11" s="88" t="s">
        <v>309</v>
      </c>
      <c r="N11" s="86"/>
    </row>
    <row r="12" spans="1:14" ht="33.75" customHeight="1">
      <c r="A12" s="82" t="s">
        <v>220</v>
      </c>
      <c r="B12" s="47"/>
      <c r="C12" s="47"/>
      <c r="D12" s="47"/>
      <c r="E12" s="47"/>
      <c r="F12" s="76">
        <f t="shared" si="0"/>
        <v>0</v>
      </c>
      <c r="G12" s="89" t="s">
        <v>11</v>
      </c>
      <c r="H12" s="87"/>
      <c r="I12" s="87"/>
      <c r="J12" s="87"/>
      <c r="K12" s="76">
        <f t="shared" si="1"/>
        <v>0</v>
      </c>
      <c r="L12" s="76">
        <f t="shared" si="2"/>
        <v>0</v>
      </c>
      <c r="M12" s="88" t="s">
        <v>221</v>
      </c>
      <c r="N12" s="86"/>
    </row>
    <row r="13" spans="1:14" ht="33.75" customHeight="1">
      <c r="A13" s="82" t="s">
        <v>222</v>
      </c>
      <c r="B13" s="47"/>
      <c r="C13" s="47"/>
      <c r="D13" s="47"/>
      <c r="E13" s="47"/>
      <c r="F13" s="76">
        <f t="shared" si="0"/>
        <v>0</v>
      </c>
      <c r="G13" s="89" t="s">
        <v>11</v>
      </c>
      <c r="H13" s="47"/>
      <c r="I13" s="47"/>
      <c r="J13" s="47"/>
      <c r="K13" s="76">
        <f t="shared" si="1"/>
        <v>0</v>
      </c>
      <c r="L13" s="76">
        <f t="shared" si="2"/>
        <v>0</v>
      </c>
      <c r="M13" s="88" t="s">
        <v>223</v>
      </c>
      <c r="N13" s="86"/>
    </row>
    <row r="14" spans="1:14" ht="33.75" customHeight="1">
      <c r="A14" s="82" t="s">
        <v>224</v>
      </c>
      <c r="B14" s="47"/>
      <c r="C14" s="47"/>
      <c r="D14" s="47"/>
      <c r="E14" s="47"/>
      <c r="F14" s="76">
        <f t="shared" si="0"/>
        <v>0</v>
      </c>
      <c r="G14" s="89" t="s">
        <v>11</v>
      </c>
      <c r="H14" s="47"/>
      <c r="I14" s="47"/>
      <c r="J14" s="47"/>
      <c r="K14" s="76">
        <f t="shared" si="1"/>
        <v>0</v>
      </c>
      <c r="L14" s="76">
        <f t="shared" si="2"/>
        <v>0</v>
      </c>
      <c r="M14" s="88" t="s">
        <v>312</v>
      </c>
      <c r="N14" s="86"/>
    </row>
    <row r="15" spans="1:14" ht="33.75" customHeight="1">
      <c r="A15" s="82" t="s">
        <v>225</v>
      </c>
      <c r="B15" s="47"/>
      <c r="C15" s="47"/>
      <c r="D15" s="47"/>
      <c r="E15" s="47"/>
      <c r="F15" s="76">
        <f t="shared" si="0"/>
        <v>0</v>
      </c>
      <c r="G15" s="89" t="s">
        <v>11</v>
      </c>
      <c r="H15" s="47"/>
      <c r="I15" s="47"/>
      <c r="J15" s="47"/>
      <c r="K15" s="76">
        <f t="shared" si="1"/>
        <v>0</v>
      </c>
      <c r="L15" s="76">
        <f t="shared" si="2"/>
        <v>0</v>
      </c>
      <c r="M15" s="88" t="s">
        <v>310</v>
      </c>
      <c r="N15" s="86"/>
    </row>
    <row r="16" spans="1:14" ht="33.75" customHeight="1">
      <c r="A16" s="82" t="s">
        <v>226</v>
      </c>
      <c r="B16" s="47"/>
      <c r="C16" s="47"/>
      <c r="D16" s="47"/>
      <c r="E16" s="47"/>
      <c r="F16" s="76">
        <f t="shared" si="0"/>
        <v>0</v>
      </c>
      <c r="G16" s="89" t="s">
        <v>11</v>
      </c>
      <c r="H16" s="47"/>
      <c r="I16" s="47"/>
      <c r="J16" s="47"/>
      <c r="K16" s="76">
        <f t="shared" si="1"/>
        <v>0</v>
      </c>
      <c r="L16" s="76">
        <f t="shared" si="2"/>
        <v>0</v>
      </c>
      <c r="M16" s="88" t="s">
        <v>227</v>
      </c>
      <c r="N16" s="86"/>
    </row>
    <row r="17" spans="1:14" ht="33.75" customHeight="1">
      <c r="A17" s="82" t="s">
        <v>228</v>
      </c>
      <c r="B17" s="47"/>
      <c r="C17" s="47"/>
      <c r="D17" s="47"/>
      <c r="E17" s="47"/>
      <c r="F17" s="76">
        <f t="shared" si="0"/>
        <v>0</v>
      </c>
      <c r="G17" s="89" t="s">
        <v>11</v>
      </c>
      <c r="H17" s="47"/>
      <c r="I17" s="47"/>
      <c r="J17" s="47"/>
      <c r="K17" s="76">
        <f t="shared" si="1"/>
        <v>0</v>
      </c>
      <c r="L17" s="76">
        <f t="shared" si="2"/>
        <v>0</v>
      </c>
      <c r="M17" s="88" t="s">
        <v>229</v>
      </c>
      <c r="N17" s="86"/>
    </row>
    <row r="18" spans="1:14" ht="33.75" customHeight="1">
      <c r="A18" s="82" t="s">
        <v>230</v>
      </c>
      <c r="B18" s="47"/>
      <c r="C18" s="47"/>
      <c r="D18" s="47"/>
      <c r="E18" s="47"/>
      <c r="F18" s="76">
        <f t="shared" si="0"/>
        <v>0</v>
      </c>
      <c r="G18" s="89" t="s">
        <v>11</v>
      </c>
      <c r="H18" s="47"/>
      <c r="I18" s="47"/>
      <c r="J18" s="47"/>
      <c r="K18" s="76">
        <f t="shared" si="1"/>
        <v>0</v>
      </c>
      <c r="L18" s="76">
        <f t="shared" si="2"/>
        <v>0</v>
      </c>
      <c r="M18" s="88" t="s">
        <v>231</v>
      </c>
      <c r="N18" s="86"/>
    </row>
    <row r="19" spans="1:14" ht="33.75" customHeight="1">
      <c r="A19" s="82" t="s">
        <v>322</v>
      </c>
      <c r="B19" s="136">
        <v>39510000</v>
      </c>
      <c r="C19" s="136">
        <v>7000000</v>
      </c>
      <c r="D19" s="136"/>
      <c r="E19" s="136"/>
      <c r="F19" s="136">
        <f t="shared" si="0"/>
        <v>7000000</v>
      </c>
      <c r="G19" s="87"/>
      <c r="H19" s="47"/>
      <c r="I19" s="47"/>
      <c r="J19" s="47"/>
      <c r="K19" s="76">
        <f t="shared" si="1"/>
        <v>0</v>
      </c>
      <c r="L19" s="136">
        <f t="shared" si="2"/>
        <v>46510000</v>
      </c>
      <c r="M19" s="88" t="s">
        <v>232</v>
      </c>
      <c r="N19" s="86"/>
    </row>
    <row r="20" spans="1:14" ht="33.75" customHeight="1">
      <c r="A20" s="82" t="s">
        <v>323</v>
      </c>
      <c r="B20" s="136">
        <v>7000000</v>
      </c>
      <c r="C20" s="136">
        <v>3000000</v>
      </c>
      <c r="D20" s="136"/>
      <c r="E20" s="136"/>
      <c r="F20" s="136">
        <f t="shared" si="0"/>
        <v>3000000</v>
      </c>
      <c r="G20" s="87"/>
      <c r="H20" s="47"/>
      <c r="I20" s="47"/>
      <c r="J20" s="47"/>
      <c r="K20" s="76">
        <f t="shared" si="1"/>
        <v>0</v>
      </c>
      <c r="L20" s="136">
        <f t="shared" si="2"/>
        <v>10000000</v>
      </c>
      <c r="M20" s="90" t="s">
        <v>233</v>
      </c>
      <c r="N20" s="86"/>
    </row>
    <row r="21" spans="1:14" ht="33.75" customHeight="1">
      <c r="A21" s="82" t="s">
        <v>324</v>
      </c>
      <c r="B21" s="136"/>
      <c r="C21" s="136"/>
      <c r="D21" s="136"/>
      <c r="E21" s="136"/>
      <c r="F21" s="136">
        <f t="shared" si="0"/>
        <v>0</v>
      </c>
      <c r="G21" s="87"/>
      <c r="H21" s="47"/>
      <c r="I21" s="47"/>
      <c r="J21" s="47"/>
      <c r="K21" s="76">
        <f t="shared" si="1"/>
        <v>0</v>
      </c>
      <c r="L21" s="136">
        <f t="shared" si="2"/>
        <v>0</v>
      </c>
      <c r="M21" s="90" t="s">
        <v>234</v>
      </c>
      <c r="N21" s="86"/>
    </row>
    <row r="22" spans="1:14" ht="33.75" customHeight="1" thickBot="1">
      <c r="A22" s="91" t="s">
        <v>235</v>
      </c>
      <c r="B22" s="151">
        <f>SUM(B6:B21)</f>
        <v>46510000</v>
      </c>
      <c r="C22" s="151">
        <f aca="true" t="shared" si="3" ref="C22:J22">SUM(C6:C21)</f>
        <v>10000000</v>
      </c>
      <c r="D22" s="151">
        <f t="shared" si="3"/>
        <v>0</v>
      </c>
      <c r="E22" s="151">
        <f t="shared" si="3"/>
        <v>0</v>
      </c>
      <c r="F22" s="151">
        <f t="shared" si="0"/>
        <v>10000000</v>
      </c>
      <c r="G22" s="147">
        <f>SUM(G6:G9)+SUM(G19:G21)</f>
        <v>0</v>
      </c>
      <c r="H22" s="148">
        <f t="shared" si="3"/>
        <v>0</v>
      </c>
      <c r="I22" s="148">
        <f t="shared" si="3"/>
        <v>0</v>
      </c>
      <c r="J22" s="148">
        <f t="shared" si="3"/>
        <v>0</v>
      </c>
      <c r="K22" s="155">
        <f t="shared" si="1"/>
        <v>0</v>
      </c>
      <c r="L22" s="151">
        <f t="shared" si="2"/>
        <v>56510000</v>
      </c>
      <c r="M22" s="156" t="s">
        <v>236</v>
      </c>
      <c r="N22" s="92"/>
    </row>
    <row r="23" spans="1:14" ht="21.75" customHeight="1">
      <c r="A23" s="172" t="s">
        <v>447</v>
      </c>
      <c r="B23" s="173"/>
      <c r="C23" s="173"/>
      <c r="D23" s="173"/>
      <c r="E23" s="173"/>
      <c r="F23" s="173"/>
      <c r="G23" s="173"/>
      <c r="H23" s="173"/>
      <c r="I23" s="173"/>
      <c r="J23" s="173"/>
      <c r="K23" s="173"/>
      <c r="L23" s="173"/>
      <c r="M23" s="173"/>
      <c r="N23" s="173"/>
    </row>
    <row r="24" spans="1:14" ht="21.75" customHeight="1">
      <c r="A24" s="164" t="s">
        <v>448</v>
      </c>
      <c r="B24" s="165"/>
      <c r="C24" s="165"/>
      <c r="D24" s="165"/>
      <c r="E24" s="165"/>
      <c r="F24" s="165"/>
      <c r="G24" s="165"/>
      <c r="H24" s="165"/>
      <c r="I24" s="165"/>
      <c r="J24" s="165"/>
      <c r="K24" s="165"/>
      <c r="L24" s="165"/>
      <c r="M24" s="165"/>
      <c r="N24" s="165"/>
    </row>
    <row r="25" spans="1:14" ht="27.75" customHeight="1">
      <c r="A25" s="158" t="s">
        <v>325</v>
      </c>
      <c r="B25" s="158"/>
      <c r="C25" s="158"/>
      <c r="D25" s="158"/>
      <c r="E25" s="158"/>
      <c r="F25" s="158"/>
      <c r="G25" s="158"/>
      <c r="H25" s="158"/>
      <c r="I25" s="158"/>
      <c r="J25" s="158"/>
      <c r="K25" s="158"/>
      <c r="L25" s="158"/>
      <c r="M25" s="158"/>
      <c r="N25" s="158"/>
    </row>
    <row r="26" spans="1:13" ht="19.5" customHeight="1">
      <c r="A26" s="27"/>
      <c r="M26" s="27"/>
    </row>
    <row r="27" spans="2:14" ht="19.5" customHeight="1">
      <c r="B27" s="35"/>
      <c r="C27" s="35"/>
      <c r="D27" s="35"/>
      <c r="E27" s="35"/>
      <c r="F27" s="35"/>
      <c r="G27" s="35"/>
      <c r="H27" s="35"/>
      <c r="I27" s="35"/>
      <c r="J27" s="35"/>
      <c r="K27" s="35"/>
      <c r="L27" s="35"/>
      <c r="N27" s="36"/>
    </row>
    <row r="28" spans="2:14" ht="19.5" customHeight="1">
      <c r="B28" s="35"/>
      <c r="C28" s="35"/>
      <c r="D28" s="35"/>
      <c r="E28" s="35"/>
      <c r="F28" s="35"/>
      <c r="G28" s="35"/>
      <c r="H28" s="35"/>
      <c r="I28" s="35"/>
      <c r="J28" s="35"/>
      <c r="K28" s="35"/>
      <c r="L28" s="35"/>
      <c r="N28" s="36"/>
    </row>
    <row r="29" spans="6:14" ht="19.5" customHeight="1">
      <c r="F29" s="35"/>
      <c r="K29" s="35"/>
      <c r="L29" s="35"/>
      <c r="N29" s="36"/>
    </row>
    <row r="30" spans="6:12" ht="19.5" customHeight="1">
      <c r="F30" s="35"/>
      <c r="K30" s="35"/>
      <c r="L30" s="35"/>
    </row>
    <row r="31" spans="6:12" ht="19.5" customHeight="1">
      <c r="F31" s="35"/>
      <c r="K31" s="35"/>
      <c r="L31" s="35"/>
    </row>
    <row r="32" spans="6:12" ht="19.5" customHeight="1">
      <c r="F32" s="35"/>
      <c r="K32" s="35"/>
      <c r="L32" s="35"/>
    </row>
    <row r="33" spans="6:13" ht="19.5" customHeight="1">
      <c r="F33" s="35"/>
      <c r="K33" s="35"/>
      <c r="L33" s="35"/>
      <c r="M33" s="27"/>
    </row>
    <row r="34" spans="6:14" ht="19.5" customHeight="1">
      <c r="F34" s="35"/>
      <c r="K34" s="35"/>
      <c r="L34" s="35"/>
      <c r="N34" s="36"/>
    </row>
    <row r="35" spans="6:12" ht="19.5" customHeight="1">
      <c r="F35" s="35"/>
      <c r="K35" s="35"/>
      <c r="L35" s="35"/>
    </row>
    <row r="36" spans="6:12" ht="19.5" customHeight="1">
      <c r="F36" s="35"/>
      <c r="K36" s="35"/>
      <c r="L36" s="35"/>
    </row>
    <row r="37" spans="6:12" ht="19.5" customHeight="1">
      <c r="F37" s="35"/>
      <c r="K37" s="35"/>
      <c r="L37" s="35"/>
    </row>
    <row r="38" spans="6:12" ht="19.5" customHeight="1">
      <c r="F38" s="35"/>
      <c r="K38" s="35"/>
      <c r="L38" s="35"/>
    </row>
    <row r="39" spans="6:12" ht="19.5" customHeight="1">
      <c r="F39" s="35"/>
      <c r="K39" s="35"/>
      <c r="L39" s="35"/>
    </row>
    <row r="40" spans="6:12" ht="19.5" customHeight="1">
      <c r="F40" s="35"/>
      <c r="K40" s="35"/>
      <c r="L40" s="35"/>
    </row>
    <row r="41" spans="6:12" ht="19.5" customHeight="1">
      <c r="F41" s="35"/>
      <c r="K41" s="35"/>
      <c r="L41" s="35"/>
    </row>
    <row r="42" spans="6:12" ht="19.5" customHeight="1">
      <c r="F42" s="35"/>
      <c r="K42" s="35"/>
      <c r="L42" s="35"/>
    </row>
    <row r="43" spans="6:12" ht="19.5" customHeight="1">
      <c r="F43" s="35"/>
      <c r="K43" s="35"/>
      <c r="L43" s="35"/>
    </row>
    <row r="44" spans="6:12" ht="19.5" customHeight="1">
      <c r="F44" s="35"/>
      <c r="K44" s="35"/>
      <c r="L44" s="35"/>
    </row>
    <row r="45" spans="1:13" ht="19.5" customHeight="1">
      <c r="A45" s="27"/>
      <c r="M45" s="27"/>
    </row>
    <row r="46" spans="2:14" ht="19.5" customHeight="1">
      <c r="B46" s="35"/>
      <c r="L46" s="35"/>
      <c r="N46" s="36"/>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13">
    <mergeCell ref="A25:N25"/>
    <mergeCell ref="C4:F4"/>
    <mergeCell ref="A4:A5"/>
    <mergeCell ref="B4:B5"/>
    <mergeCell ref="G4:K4"/>
    <mergeCell ref="L4:L5"/>
    <mergeCell ref="A24:N24"/>
    <mergeCell ref="D3:F3"/>
    <mergeCell ref="A1:N1"/>
    <mergeCell ref="A2:N2"/>
    <mergeCell ref="M4:M5"/>
    <mergeCell ref="N4:N5"/>
    <mergeCell ref="A23:N23"/>
  </mergeCells>
  <printOptions horizontalCentered="1"/>
  <pageMargins left="0.7480314960629921" right="0.7480314960629921" top="0.7874015748031497" bottom="0.7874015748031497" header="0.5118110236220472" footer="0.5118110236220472"/>
  <pageSetup firstPageNumber="8" useFirstPageNumber="1" horizontalDpi="600" verticalDpi="600" orientation="landscape" paperSize="9" scale="56" r:id="rId1"/>
  <headerFooter alignWithMargins="0">
    <oddFooter>&amp;C&amp;"Arial,常规"&amp;10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技术质量部</dc:description>
  <cp:lastModifiedBy>安长海</cp:lastModifiedBy>
  <cp:lastPrinted>2016-02-26T02:18:59Z</cp:lastPrinted>
  <dcterms:created xsi:type="dcterms:W3CDTF">1996-12-17T01:32:42Z</dcterms:created>
  <dcterms:modified xsi:type="dcterms:W3CDTF">2016-03-02T07:27:36Z</dcterms:modified>
  <cp:category/>
  <cp:version/>
  <cp:contentType/>
  <cp:contentStatus/>
</cp:coreProperties>
</file>